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>
    <definedName name="_xlnm.Print_Area" localSheetId="0">'Wniosek'!$A$1:$N$238</definedName>
  </definedNames>
  <calcPr fullCalcOnLoad="1"/>
</workbook>
</file>

<file path=xl/sharedStrings.xml><?xml version="1.0" encoding="utf-8"?>
<sst xmlns="http://schemas.openxmlformats.org/spreadsheetml/2006/main" count="443" uniqueCount="317">
  <si>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</si>
  <si>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</si>
  <si>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</si>
  <si>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</si>
  <si>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</si>
  <si>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</si>
  <si>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</si>
  <si>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</si>
  <si>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</si>
  <si>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</si>
  <si>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</si>
  <si>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</si>
  <si>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</si>
  <si>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</si>
  <si>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</si>
  <si>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</si>
  <si>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</si>
  <si>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</si>
  <si>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</si>
  <si>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</si>
  <si>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osobo-godzina</t>
  </si>
  <si>
    <t>I.2.</t>
  </si>
  <si>
    <t>Koszty utrzymania pomieszczeń biurowych</t>
  </si>
  <si>
    <t>metry kwadratowe</t>
  </si>
  <si>
    <t>I.3.</t>
  </si>
  <si>
    <t xml:space="preserve">Zakup  mebli i sprzętu biurowego </t>
  </si>
  <si>
    <t>-</t>
  </si>
  <si>
    <t>I.4.</t>
  </si>
  <si>
    <t>Konserwacja, naprawa sprzętu biurowego, zakup materiałów eksploatacyjnych</t>
  </si>
  <si>
    <t>msc</t>
  </si>
  <si>
    <t>I.5.</t>
  </si>
  <si>
    <t>Opłaty związane z usługami na prowadzenie biura</t>
  </si>
  <si>
    <t>I.6.</t>
  </si>
  <si>
    <t>Inne koszty</t>
  </si>
  <si>
    <t>I.7.</t>
  </si>
  <si>
    <t>Zakup sprzętu IT wraz z oprogramowaniem
(zestaw komputerowy z drukarką i skanerem)</t>
  </si>
  <si>
    <t>szt.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</si>
  <si>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</si>
  <si>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</si>
  <si>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</si>
  <si>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</si>
  <si>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</si>
  <si>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Szkolenia komputerowe dla członków lokalnych organizacji pozarządowych, instytucji kultury, organizacji sportowych z terenu działania LGD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</si>
  <si>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</si>
  <si>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</si>
  <si>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</si>
  <si>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</si>
  <si>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</si>
  <si>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</si>
  <si>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</si>
  <si>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</si>
  <si>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</si>
  <si>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I.1.2.</t>
  </si>
  <si>
    <t>Szkolenia z zakresu odnawialnych źródeł energii</t>
  </si>
  <si>
    <t>I.1.2.1.</t>
  </si>
  <si>
    <t>I.1.2.2.</t>
  </si>
  <si>
    <t>I.1.2.3.</t>
  </si>
  <si>
    <t>I.1.2.4.</t>
  </si>
  <si>
    <t>I.1.2.5.</t>
  </si>
  <si>
    <t>I.1.2.6.</t>
  </si>
  <si>
    <t>I.1.2.7.</t>
  </si>
  <si>
    <t>I.1.2.8.</t>
  </si>
  <si>
    <t>I.1.2.9</t>
  </si>
  <si>
    <t>Zorganizowanie szkoleń</t>
  </si>
  <si>
    <t> Analizy, ekspertyzy </t>
  </si>
  <si>
    <t>I.2.1.</t>
  </si>
  <si>
    <t xml:space="preserve">Przygotowanie dokumentacji niezbędnej do uruchomienia bezprzewodowego Internetu </t>
  </si>
  <si>
    <t>usługa</t>
  </si>
  <si>
    <t> 1</t>
  </si>
  <si>
    <t>I.2.1.1.</t>
  </si>
  <si>
    <t>przygotowanie opracowania</t>
  </si>
  <si>
    <t>I.2.1.2.</t>
  </si>
  <si>
    <t>przygotowanie dokumentacji technicznej</t>
  </si>
  <si>
    <t>I.2.1.3.</t>
  </si>
  <si>
    <t>przygotowanie studium wykonalności inwestycji</t>
  </si>
  <si>
    <t>I.2.1.4.</t>
  </si>
  <si>
    <t>wynagrodzenie konsultantów, ekspertów</t>
  </si>
  <si>
    <t>I.2.1.5.</t>
  </si>
  <si>
    <t>druk i dystrybucja analizy, ekspertyzy.</t>
  </si>
  <si>
    <t>I.2.2.</t>
  </si>
  <si>
    <t>Przygotowanie dokumentacji dla pilotażowych projektów nowatorskiego wykorzystania energii odnawialnej</t>
  </si>
  <si>
    <t>I.2.2.1.</t>
  </si>
  <si>
    <t>I.2.2.2.</t>
  </si>
  <si>
    <t>I.2.2.3.</t>
  </si>
  <si>
    <t>I.2.2.4.</t>
  </si>
  <si>
    <t>I.2.2.5.</t>
  </si>
  <si>
    <t> Przedsięwzięcia o charakterze informacyjnym </t>
  </si>
  <si>
    <t>I.3.1.</t>
  </si>
  <si>
    <t>Wsparcie doradcze</t>
  </si>
  <si>
    <t>I.3.1.1.</t>
  </si>
  <si>
    <t>wynagrodzenie ekspertów</t>
  </si>
  <si>
    <t>Działania na rzecz promocji regionu, w tym imprezy kulturalne</t>
  </si>
  <si>
    <t>I.4.1.</t>
  </si>
  <si>
    <t>Zakup usług informatycznych związanych z przygotowaniem i akutalizacją interaktywnej witryny internetowej</t>
  </si>
  <si>
    <t>I.4.1.1.</t>
  </si>
  <si>
    <t>wynagrodzenie eksperta</t>
  </si>
  <si>
    <t>I.4.1.2</t>
  </si>
  <si>
    <t>zakup usług informatycznych związanych z przygotowaniem  interaktywnej witryny internetowej</t>
  </si>
  <si>
    <t>Współpraca i wymiana doświadczeń między LGD</t>
  </si>
  <si>
    <t>I.5.1.</t>
  </si>
  <si>
    <t xml:space="preserve">Wyjazdy do innych polskich LGD w celu poznania i zastosowania odnawialnych źródeł energii  </t>
  </si>
  <si>
    <t>I.5.1.1.</t>
  </si>
  <si>
    <t>dojazd</t>
  </si>
  <si>
    <t>I.5.1.2.</t>
  </si>
  <si>
    <t>zakwaterowanie</t>
  </si>
  <si>
    <t>I.5.1.3.</t>
  </si>
  <si>
    <t>diety / wyżywienie</t>
  </si>
  <si>
    <t>II.</t>
  </si>
  <si>
    <t>Poprawa jakości życia na obszarach wiejskich</t>
  </si>
  <si>
    <t>II.1.</t>
  </si>
  <si>
    <t>Szkolenia</t>
  </si>
  <si>
    <t>II.1.1.</t>
  </si>
  <si>
    <t>Szkolenia z zakresu wykorzystania Funduszy Europejskich dla działań i projektów związanych z realizacją ZSROW</t>
  </si>
  <si>
    <t>II.1.1.1.</t>
  </si>
  <si>
    <t>II.1.1.2.</t>
  </si>
  <si>
    <t>II.1.1.3.</t>
  </si>
  <si>
    <t>II.1.1.4.</t>
  </si>
  <si>
    <t>II.1.1.5.</t>
  </si>
  <si>
    <t>II.1.1.6.</t>
  </si>
  <si>
    <t>II.1.1.7.</t>
  </si>
  <si>
    <t>II.1.1.8.</t>
  </si>
  <si>
    <t>II.1.2.</t>
  </si>
  <si>
    <t xml:space="preserve">Wyjazdowe dwudniowe warsztaty szkoleniowe związane z przygotowaniem projektów i pisaniem wniosków o dotacje 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</si>
  <si>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</si>
  <si>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</si>
  <si>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</si>
  <si>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</si>
  <si>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</si>
  <si>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</si>
  <si>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</si>
  <si>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</si>
  <si>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II.2.</t>
  </si>
  <si>
    <t>Analizy, ekspertyzy</t>
  </si>
  <si>
    <t>II.2.1.</t>
  </si>
  <si>
    <t>Usługi eksperckie związane z przygotowaniem strategii promocyjnej LGD</t>
  </si>
  <si>
    <t>II.2.1.1.</t>
  </si>
  <si>
    <t>II.3.</t>
  </si>
  <si>
    <t>Przedsięwzięcia o charakterze informacyjnym</t>
  </si>
  <si>
    <t>II.3.1.</t>
  </si>
  <si>
    <t>Bezpłatne wsparcie doradcze LGD w zakresie zasad przygotowania projektów inwestycyjnych zbieżnych z ZSROW          i możliwością pozyskania  Funduszy Europejskich na ich realizację</t>
  </si>
  <si>
    <t>II.3.1.1.</t>
  </si>
  <si>
    <t>II.3.2.</t>
  </si>
  <si>
    <t>Przygotowanie i wydawanie informatora i kalendarza imprez</t>
  </si>
  <si>
    <t>II.3.2.1.</t>
  </si>
  <si>
    <t>opracowanie - wynagrodzenie eksperta</t>
  </si>
  <si>
    <t>II.3.2.2.</t>
  </si>
  <si>
    <t>druk</t>
  </si>
  <si>
    <t>II.3.2.3.</t>
  </si>
  <si>
    <t>dystrybucja</t>
  </si>
  <si>
    <t>II.3.3.</t>
  </si>
  <si>
    <t>Uruchomienie programu pilotażowych kiosków informacyjnych - kioski będą służyły rozpowszechnianiu informacji o działalności LGD zgodnych ze strategią promocyjną opisaną w ZSROW</t>
  </si>
  <si>
    <t>II.3.3.1.</t>
  </si>
  <si>
    <t>II.3.3.2.</t>
  </si>
  <si>
    <t>II.3.3.3.</t>
  </si>
  <si>
    <t>II.3.3.4.</t>
  </si>
  <si>
    <t>II.3.3.5.</t>
  </si>
  <si>
    <t>II.4.</t>
  </si>
  <si>
    <t>II.5.</t>
  </si>
  <si>
    <t>II.5.1.</t>
  </si>
  <si>
    <t>Nawiązane współpracy w ramach sieci krajowej LGD - wymiana doświadczeń z innymi Lokalnymi Grupami Działania w zakresie projektów związanych z jakością życia na obszarach wiejskich - w trakcie wyjazdów krajowych</t>
  </si>
  <si>
    <t>II.5.1.1.</t>
  </si>
  <si>
    <t>II.5.1.2.</t>
  </si>
  <si>
    <t>II.5.1.3.</t>
  </si>
  <si>
    <t xml:space="preserve">diety / wyżywienie 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</si>
  <si>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</si>
  <si>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</si>
  <si>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</si>
  <si>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</si>
  <si>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</si>
  <si>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</si>
  <si>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III.4.1.</t>
  </si>
  <si>
    <t>Zorganizowanie cyklu lokalnych imprez promocyjnych dla mieszkańców i turystów</t>
  </si>
  <si>
    <t>III.4.1.1.</t>
  </si>
  <si>
    <t>koszty związane z udostepnieniem terenu (w tym:  ...)</t>
  </si>
  <si>
    <t>III.4.1.2.</t>
  </si>
  <si>
    <t>najem sprzętu i wyposażenia (w tym: ...)</t>
  </si>
  <si>
    <t>III.4.1.3.</t>
  </si>
  <si>
    <t>obsługa (w tym: ...)</t>
  </si>
  <si>
    <t>III.4.1.4.</t>
  </si>
  <si>
    <t>ubezpieczenie</t>
  </si>
  <si>
    <t>III.4.1.5.</t>
  </si>
  <si>
    <t xml:space="preserve">dojazd, wyżywienie i zakwaterowanie osób z obszaru objętego strategią uczestniczących w organizacji imprezy lub prezentujących swoją działalność </t>
  </si>
  <si>
    <t>III.4.1.6.</t>
  </si>
  <si>
    <t>transport sprzętu i urządzeń służących prezentacji działań lub produktów</t>
  </si>
  <si>
    <t>III.4.1.7.</t>
  </si>
  <si>
    <t>zakup produktów w celu przygotowania potraw regionalnych do degustacji</t>
  </si>
  <si>
    <t>III.4.1.8</t>
  </si>
  <si>
    <t xml:space="preserve">Oprawa artystyczna, scenografii i dekoracji </t>
  </si>
  <si>
    <t>III.4.1.9</t>
  </si>
  <si>
    <t>Obsługa gastronomiczna ( w tym usługi)</t>
  </si>
  <si>
    <t>III.4.2.</t>
  </si>
  <si>
    <t>Zorganizowanie regionalnej imprezy promocyjnej– podsumowanie cyklu imprez lokalnych</t>
  </si>
  <si>
    <t>III.4.2.1.</t>
  </si>
  <si>
    <t>III.4.2.2.</t>
  </si>
  <si>
    <t>III.4.2.3.</t>
  </si>
  <si>
    <t>III.4.2.4.</t>
  </si>
  <si>
    <t>III.4.2.5.</t>
  </si>
  <si>
    <t>III.4.2.6.</t>
  </si>
  <si>
    <t>III.5.</t>
  </si>
  <si>
    <t>III.5.1.</t>
  </si>
  <si>
    <t>Wyjazd zagraniczny dla 45 osób – wymiana doświadczeń z zagranicznym LGD - w zakresie projektów związanych z tworzeniem, promowaniem i wykorzystaniem produktów lokalnych.</t>
  </si>
  <si>
    <t>III.5.1.1.</t>
  </si>
  <si>
    <t>III.5.1.2.</t>
  </si>
  <si>
    <t>III.5.1.3.</t>
  </si>
  <si>
    <t>III.5.1.4.</t>
  </si>
  <si>
    <t>wynagrodzenie tłumacza</t>
  </si>
  <si>
    <t>III.5.1.5</t>
  </si>
  <si>
    <t>usługa turystyczna</t>
  </si>
  <si>
    <t>IV.</t>
  </si>
  <si>
    <t>Wykorzystanie zasobów naturalnych i kulturowych</t>
  </si>
  <si>
    <t>IV.1.</t>
  </si>
  <si>
    <t>IV.2.</t>
  </si>
  <si>
    <t>IV.2.1.</t>
  </si>
  <si>
    <t xml:space="preserve">Przygotowanie dokumentacji przebiegu tras rowerowych dla obszaru LGD </t>
  </si>
  <si>
    <t>IV.2.1.1.</t>
  </si>
  <si>
    <t>IV.2.1.2.</t>
  </si>
  <si>
    <t>IV.2.1.3.</t>
  </si>
  <si>
    <t>IV.2.1.4.</t>
  </si>
  <si>
    <t>IV.2.1.5.</t>
  </si>
  <si>
    <t>IV.3.</t>
  </si>
  <si>
    <t>IV.4.</t>
  </si>
  <si>
    <t>IV.4.1.</t>
  </si>
  <si>
    <t>Zorganizowanie  cyklu lokalnych imprez kulturalno- promocyjnych dla mieszkańców i turystów dla obszaru objętego działaniem LGD</t>
  </si>
  <si>
    <t>IV.4.1.1.</t>
  </si>
  <si>
    <t>koszty związane z udostepnieniem terenu (w tym: ...)</t>
  </si>
  <si>
    <t>IV.4.1.2.</t>
  </si>
  <si>
    <t>IV.4.1.3.</t>
  </si>
  <si>
    <t>IV.4.1.4.</t>
  </si>
  <si>
    <t>IV.4.1.5.</t>
  </si>
  <si>
    <t>IV.4.1.6.</t>
  </si>
  <si>
    <t>IV.4.1.7</t>
  </si>
  <si>
    <t>Zapewnienie opieki medycznej (w tym: patrol 2-osobowy) oraz ambulansu wypadkowego</t>
  </si>
  <si>
    <t>IV.4.1.8</t>
  </si>
  <si>
    <t>IV.4.1.9</t>
  </si>
  <si>
    <t>Wywóz nieczystości z kabin WC (w tym również wywozy dodatkowe, obsługa sanitarna)</t>
  </si>
  <si>
    <t>IV.4.1.10</t>
  </si>
  <si>
    <t>Transport sprzętu i urządzeń, obsługa techniczna</t>
  </si>
  <si>
    <t>IV.4.2.</t>
  </si>
  <si>
    <t>Zorganizowanie regionalnej imprezy kulturalno-promocyjnej dla mieszkańców i turystów – podsumowanie cyklu imprez lokalnych  dla obszaru objętego działaniem LGD</t>
  </si>
  <si>
    <t>IV.4.2.1.</t>
  </si>
  <si>
    <t>IV.4.2.2.</t>
  </si>
  <si>
    <t>IV.4.2.3.</t>
  </si>
  <si>
    <t>IV.4.2.4.</t>
  </si>
  <si>
    <t>IV.4.2.5.</t>
  </si>
  <si>
    <t>IV.4.2.6.</t>
  </si>
  <si>
    <t>IV.5.</t>
  </si>
  <si>
    <t>IV.5.1.</t>
  </si>
  <si>
    <t>Wyjazd zagraniczny dla 45 osób – wymiana doświadczeń z zagranicznym LGD - w zakresie działalności kulturowej oraz rozpowszechniania kultury lokalnej i regionalnej</t>
  </si>
  <si>
    <t>IV.5.1.1.</t>
  </si>
  <si>
    <t>IV.5.1.2.</t>
  </si>
  <si>
    <t>IV.5.1.3.</t>
  </si>
  <si>
    <t>IV.5.1.4.</t>
  </si>
  <si>
    <t>IV.5.1.5</t>
  </si>
  <si>
    <t>IV.5.2.</t>
  </si>
  <si>
    <t>Wyjazdy związane z  działalnością w sieci krajowej LGD</t>
  </si>
  <si>
    <t>IV.5.2.1.</t>
  </si>
  <si>
    <t>IV.5.2.2.</t>
  </si>
  <si>
    <t>IV.5.2.3.</t>
  </si>
  <si>
    <t>Suma  kosztów pozostałych (Kp)</t>
  </si>
  <si>
    <t>C. Koszty administracyjne i pozostałe projektu (Ka + Kp)</t>
  </si>
  <si>
    <t>do umowy L/02/128/2006 o dofinansowanie projektu</t>
  </si>
  <si>
    <t>* Zadanie realizowane w ramach określonego działania priorytetowego.</t>
  </si>
  <si>
    <t>** Koszty kwalifikowalne w ramach zadania.</t>
  </si>
  <si>
    <t>Podpis:</t>
  </si>
  <si>
    <t>I.1.1.*</t>
  </si>
  <si>
    <t>I.1.1.1.**</t>
  </si>
  <si>
    <t>I.1.1.2.**</t>
  </si>
  <si>
    <t>I.1.1.3.**</t>
  </si>
  <si>
    <t>I.1.1.4.**</t>
  </si>
  <si>
    <t>I.1.1.5.**</t>
  </si>
  <si>
    <t>I.1.1.6.**</t>
  </si>
  <si>
    <t>I.1.1.7.**</t>
  </si>
  <si>
    <t>I.1.1.8.**</t>
  </si>
  <si>
    <t>II.1.1.9.</t>
  </si>
  <si>
    <t>zorganizowanie szkoleń dla LGD "Brynica to nie granica" z zakresu wykorzystania Funduszy Europejskich dla działań i projektow związanych z realizacją ZSROW</t>
  </si>
  <si>
    <t>II.3.2.4.</t>
  </si>
  <si>
    <t>informator-kalndarz imprez ZS LGD "Brynica to nie granica"</t>
  </si>
  <si>
    <t>II.1.2.9.</t>
  </si>
  <si>
    <t>usługa hotelowo-gastronomiczna</t>
  </si>
  <si>
    <t>I.2.2.6.</t>
  </si>
  <si>
    <t>przygotowanie dokumentacji dla pilotażowych projektów nowatorskiego wykorzystania energii odnawialnej</t>
  </si>
  <si>
    <t>II.2.1.2.</t>
  </si>
  <si>
    <t>usługi eksperckie związane z przygotowaniem strategii promocyjnej LGD</t>
  </si>
  <si>
    <t>IV.2.1.6.</t>
  </si>
  <si>
    <t>II.3.1.2.</t>
  </si>
  <si>
    <t>przeprowadenie wsparcia doradczego w zakresie zasad przygotowania projektów inwestycyjnych zbieżnych z ZSROW i mozliwością pozyskiwania Funduszy Europejskich na ich realizację</t>
  </si>
  <si>
    <t>IV.5.2.4.</t>
  </si>
  <si>
    <t>organizacja wyjazdu zwiazanego z działalnością Sieci Krajowej LGD</t>
  </si>
  <si>
    <t>wynajem manekinów</t>
  </si>
  <si>
    <t>IV.4.2.7.</t>
  </si>
  <si>
    <t>koszty związane z udostepnieniem terenu (w tym:  wynajem pomieszczeń)</t>
  </si>
  <si>
    <t>koszty związane z udostepnieniem terenu (w tym: wynajem pomieszczeń)</t>
  </si>
  <si>
    <t>IV.4.2.8.</t>
  </si>
  <si>
    <t>usługa gastronomiczna</t>
  </si>
  <si>
    <t>IV.4.2.9.</t>
  </si>
  <si>
    <t xml:space="preserve">współudział w organizacji imprezy kulturalnej </t>
  </si>
  <si>
    <t>III.4.2.7.</t>
  </si>
  <si>
    <t>III.4.2.8.</t>
  </si>
  <si>
    <t>IV.4.2.10.</t>
  </si>
  <si>
    <t>zapewnienie promocji i przygotowanie stoiska z produktami 
regionalnymi</t>
  </si>
  <si>
    <t>I.1.1.9.</t>
  </si>
  <si>
    <t>I.5.1.4.</t>
  </si>
  <si>
    <t>II.5.1.4.</t>
  </si>
  <si>
    <t>przygotowanie cateringu</t>
  </si>
  <si>
    <t>II.5.1.5.</t>
  </si>
  <si>
    <t>usługa transportowa</t>
  </si>
  <si>
    <t>II.1.2.10.</t>
  </si>
  <si>
    <t xml:space="preserve">przygotowanie dokumentacji przebiegu tras rowerowych dla obszaru LGD </t>
  </si>
  <si>
    <t xml:space="preserve">zapewnienie ochrony w trakcie imprezy </t>
  </si>
  <si>
    <t>(opublikowany www.lgd-brynica.pl)</t>
  </si>
  <si>
    <t>w dniu: 14.04.2008r.</t>
  </si>
  <si>
    <t>zorganizowanie szkoleń komputerowych</t>
  </si>
  <si>
    <t>Data:14.04.2008r.</t>
  </si>
  <si>
    <t>I.5.1.5.</t>
  </si>
  <si>
    <t>I.5.1.6.</t>
  </si>
  <si>
    <t>konsumcja</t>
  </si>
  <si>
    <t>przewóz osób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</si>
</sst>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0" fontId="1" fillId="35" borderId="11" xfId="0" applyFont="1" applyFill="1" applyBorder="1" applyAlignment="1" applyProtection="1">
      <alignment horizontal="left" vertical="center"/>
      <protection locked="0"/>
    </xf>
    <xf numFmtId="0" fontId="1" fillId="35" borderId="12" xfId="0" applyFont="1" applyFill="1" applyBorder="1" applyAlignment="1" applyProtection="1">
      <alignment horizontal="left" vertical="center"/>
      <protection locked="0"/>
    </xf>
    <xf numFmtId="0" fontId="1" fillId="35" borderId="13" xfId="0" applyFont="1" applyFill="1" applyBorder="1" applyAlignment="1" applyProtection="1">
      <alignment horizontal="left" vertical="center"/>
      <protection locked="0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vertical="center" wrapText="1"/>
      <protection locked="0"/>
    </xf>
    <xf numFmtId="0" fontId="1" fillId="35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4" fontId="4" fillId="35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2"/>
  <sheetViews>
    <sheetView tabSelected="1" zoomScaleSheetLayoutView="100" zoomScalePageLayoutView="0" workbookViewId="0" topLeftCell="A177">
      <selection activeCell="L22" sqref="L22"/>
    </sheetView>
  </sheetViews>
  <sheetFormatPr defaultColWidth="9.140625" defaultRowHeight="12.75"/>
  <cols>
    <col min="1" max="1" width="8.421875" style="1" customWidth="1"/>
    <col min="2" max="2" width="40.851562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48" t="s">
        <v>16</v>
      </c>
      <c r="H3" s="49"/>
      <c r="I3" s="49"/>
      <c r="J3" s="49"/>
      <c r="K3" s="49"/>
      <c r="L3" s="49"/>
      <c r="M3" s="49"/>
    </row>
    <row r="4" spans="6:13" ht="21" customHeight="1">
      <c r="F4" s="2"/>
      <c r="G4" s="44" t="s">
        <v>260</v>
      </c>
      <c r="H4" s="44"/>
      <c r="I4" s="44"/>
      <c r="J4" s="44"/>
      <c r="K4" s="44"/>
      <c r="L4" s="44"/>
      <c r="M4" s="44"/>
    </row>
    <row r="5" spans="6:13" ht="24" customHeight="1">
      <c r="F5" s="2"/>
      <c r="G5" s="45" t="s">
        <v>309</v>
      </c>
      <c r="H5" s="45"/>
      <c r="I5" s="45"/>
      <c r="J5" s="45"/>
      <c r="K5" s="45"/>
      <c r="L5" s="45"/>
      <c r="M5" s="45"/>
    </row>
    <row r="6" spans="6:13" ht="16.5" customHeight="1">
      <c r="F6" s="2"/>
      <c r="G6" s="45" t="s">
        <v>310</v>
      </c>
      <c r="H6" s="45"/>
      <c r="I6" s="45"/>
      <c r="J6" s="45"/>
      <c r="K6" s="45"/>
      <c r="L6" s="45"/>
      <c r="M6" s="45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53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6:7" ht="12">
      <c r="F9" s="47"/>
      <c r="G9" s="47"/>
    </row>
    <row r="10" ht="12.75" customHeight="1"/>
    <row r="11" ht="12.75" customHeight="1" hidden="1"/>
    <row r="12" spans="1:14" ht="22.5" customHeight="1">
      <c r="A12" s="54" t="s">
        <v>0</v>
      </c>
      <c r="B12" s="54" t="s">
        <v>1</v>
      </c>
      <c r="C12" s="50" t="s">
        <v>2</v>
      </c>
      <c r="D12" s="52"/>
      <c r="E12" s="50" t="s">
        <v>9</v>
      </c>
      <c r="F12" s="51"/>
      <c r="G12" s="51"/>
      <c r="H12" s="51"/>
      <c r="I12" s="51"/>
      <c r="J12" s="51"/>
      <c r="K12" s="51"/>
      <c r="L12" s="51"/>
      <c r="M12" s="52"/>
      <c r="N12" s="70" t="s">
        <v>14</v>
      </c>
    </row>
    <row r="13" spans="1:14" ht="12.75" customHeight="1">
      <c r="A13" s="54"/>
      <c r="B13" s="54"/>
      <c r="C13" s="55" t="s">
        <v>3</v>
      </c>
      <c r="D13" s="55" t="s">
        <v>4</v>
      </c>
      <c r="E13" s="60" t="s">
        <v>10</v>
      </c>
      <c r="F13" s="61"/>
      <c r="G13" s="62"/>
      <c r="H13" s="60" t="s">
        <v>11</v>
      </c>
      <c r="I13" s="61"/>
      <c r="J13" s="62"/>
      <c r="K13" s="60" t="s">
        <v>13</v>
      </c>
      <c r="L13" s="73"/>
      <c r="M13" s="73"/>
      <c r="N13" s="71"/>
    </row>
    <row r="14" spans="1:14" ht="15.75" customHeight="1">
      <c r="A14" s="54"/>
      <c r="B14" s="54"/>
      <c r="C14" s="58"/>
      <c r="D14" s="58"/>
      <c r="E14" s="63"/>
      <c r="F14" s="64"/>
      <c r="G14" s="65"/>
      <c r="H14" s="63"/>
      <c r="I14" s="64"/>
      <c r="J14" s="65"/>
      <c r="K14" s="74"/>
      <c r="L14" s="48"/>
      <c r="M14" s="75"/>
      <c r="N14" s="71"/>
    </row>
    <row r="15" spans="1:14" ht="21.75" customHeight="1">
      <c r="A15" s="54"/>
      <c r="B15" s="54"/>
      <c r="C15" s="58"/>
      <c r="D15" s="58"/>
      <c r="E15" s="66"/>
      <c r="F15" s="67"/>
      <c r="G15" s="68"/>
      <c r="H15" s="66"/>
      <c r="I15" s="67"/>
      <c r="J15" s="68"/>
      <c r="K15" s="76"/>
      <c r="L15" s="77"/>
      <c r="M15" s="77"/>
      <c r="N15" s="71"/>
    </row>
    <row r="16" spans="1:14" ht="12.75" customHeight="1">
      <c r="A16" s="54"/>
      <c r="B16" s="54"/>
      <c r="C16" s="58"/>
      <c r="D16" s="58"/>
      <c r="E16" s="69" t="s">
        <v>5</v>
      </c>
      <c r="F16" s="69" t="s">
        <v>6</v>
      </c>
      <c r="G16" s="69" t="s">
        <v>7</v>
      </c>
      <c r="H16" s="55" t="s">
        <v>8</v>
      </c>
      <c r="I16" s="55" t="s">
        <v>6</v>
      </c>
      <c r="J16" s="46" t="s">
        <v>12</v>
      </c>
      <c r="K16" s="69" t="s">
        <v>8</v>
      </c>
      <c r="L16" s="69" t="s">
        <v>6</v>
      </c>
      <c r="M16" s="46" t="s">
        <v>7</v>
      </c>
      <c r="N16" s="71"/>
    </row>
    <row r="17" spans="1:14" ht="12">
      <c r="A17" s="54"/>
      <c r="B17" s="54"/>
      <c r="C17" s="58"/>
      <c r="D17" s="58"/>
      <c r="E17" s="69"/>
      <c r="F17" s="69"/>
      <c r="G17" s="69"/>
      <c r="H17" s="56"/>
      <c r="I17" s="56"/>
      <c r="J17" s="46"/>
      <c r="K17" s="69"/>
      <c r="L17" s="69"/>
      <c r="M17" s="46"/>
      <c r="N17" s="71"/>
    </row>
    <row r="18" spans="1:14" ht="26.25" customHeight="1">
      <c r="A18" s="54"/>
      <c r="B18" s="54"/>
      <c r="C18" s="59"/>
      <c r="D18" s="59"/>
      <c r="E18" s="69"/>
      <c r="F18" s="69"/>
      <c r="G18" s="69"/>
      <c r="H18" s="57"/>
      <c r="I18" s="57"/>
      <c r="J18" s="46"/>
      <c r="K18" s="69"/>
      <c r="L18" s="69"/>
      <c r="M18" s="46"/>
      <c r="N18" s="72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1260</v>
      </c>
      <c r="E21" s="17">
        <v>43500</v>
      </c>
      <c r="F21" s="17">
        <v>0</v>
      </c>
      <c r="G21" s="17">
        <v>43500</v>
      </c>
      <c r="H21" s="17">
        <v>8389.6</v>
      </c>
      <c r="I21" s="17">
        <v>0</v>
      </c>
      <c r="J21" s="17">
        <v>8389.6</v>
      </c>
      <c r="K21" s="14">
        <v>31017.92</v>
      </c>
      <c r="L21" s="14">
        <v>0</v>
      </c>
      <c r="M21" s="14">
        <v>31017.92</v>
      </c>
      <c r="N21" s="17">
        <f aca="true" t="shared" si="0" ref="N21:N27">INT((J21+M21)/G21*10000)/100</f>
        <v>90.59</v>
      </c>
    </row>
    <row r="22" spans="1:14" ht="36">
      <c r="A22" s="12" t="s">
        <v>21</v>
      </c>
      <c r="B22" s="7" t="s">
        <v>22</v>
      </c>
      <c r="C22" s="15" t="s">
        <v>23</v>
      </c>
      <c r="D22" s="16">
        <v>20</v>
      </c>
      <c r="E22" s="17">
        <v>2000</v>
      </c>
      <c r="F22" s="17">
        <v>360</v>
      </c>
      <c r="G22" s="17">
        <v>2000</v>
      </c>
      <c r="H22" s="17">
        <v>0</v>
      </c>
      <c r="I22" s="17">
        <v>0</v>
      </c>
      <c r="J22" s="17">
        <v>0</v>
      </c>
      <c r="K22" s="14">
        <v>2000</v>
      </c>
      <c r="L22" s="14">
        <v>360.66</v>
      </c>
      <c r="M22" s="14">
        <v>2000</v>
      </c>
      <c r="N22" s="17">
        <f t="shared" si="0"/>
        <v>100</v>
      </c>
    </row>
    <row r="23" spans="1:14" ht="12">
      <c r="A23" s="12" t="s">
        <v>24</v>
      </c>
      <c r="B23" s="7" t="s">
        <v>25</v>
      </c>
      <c r="C23" s="15" t="s">
        <v>26</v>
      </c>
      <c r="D23" s="16" t="s">
        <v>26</v>
      </c>
      <c r="E23" s="17">
        <v>3000</v>
      </c>
      <c r="F23" s="17">
        <v>541</v>
      </c>
      <c r="G23" s="17">
        <v>3000</v>
      </c>
      <c r="H23" s="17">
        <v>2708.6</v>
      </c>
      <c r="I23" s="17">
        <v>488.43</v>
      </c>
      <c r="J23" s="17">
        <v>2708.6</v>
      </c>
      <c r="K23" s="14">
        <v>427.03</v>
      </c>
      <c r="L23" s="14">
        <v>77</v>
      </c>
      <c r="M23" s="14">
        <v>427.03</v>
      </c>
      <c r="N23" s="17">
        <f t="shared" si="0"/>
        <v>104.52</v>
      </c>
    </row>
    <row r="24" spans="1:14" ht="24">
      <c r="A24" s="12" t="s">
        <v>27</v>
      </c>
      <c r="B24" s="7" t="s">
        <v>28</v>
      </c>
      <c r="C24" s="15" t="s">
        <v>29</v>
      </c>
      <c r="D24" s="16">
        <v>15</v>
      </c>
      <c r="E24" s="17">
        <v>2000</v>
      </c>
      <c r="F24" s="17">
        <v>360</v>
      </c>
      <c r="G24" s="17">
        <v>2000</v>
      </c>
      <c r="H24" s="17">
        <v>0</v>
      </c>
      <c r="I24" s="17">
        <v>0</v>
      </c>
      <c r="J24" s="17">
        <v>0</v>
      </c>
      <c r="K24" s="41">
        <v>2000</v>
      </c>
      <c r="L24" s="41">
        <v>0</v>
      </c>
      <c r="M24" s="41">
        <v>2000</v>
      </c>
      <c r="N24" s="17">
        <f t="shared" si="0"/>
        <v>100</v>
      </c>
    </row>
    <row r="25" spans="1:14" ht="12">
      <c r="A25" s="12" t="s">
        <v>30</v>
      </c>
      <c r="B25" s="7" t="s">
        <v>31</v>
      </c>
      <c r="C25" s="15" t="s">
        <v>29</v>
      </c>
      <c r="D25" s="16">
        <v>15</v>
      </c>
      <c r="E25" s="17">
        <v>4000</v>
      </c>
      <c r="F25" s="17">
        <v>720</v>
      </c>
      <c r="G25" s="17">
        <v>4000</v>
      </c>
      <c r="H25" s="17">
        <v>915</v>
      </c>
      <c r="I25" s="17">
        <v>165</v>
      </c>
      <c r="J25" s="17">
        <v>915</v>
      </c>
      <c r="K25" s="14">
        <v>3464.24</v>
      </c>
      <c r="L25" s="14">
        <v>624.69</v>
      </c>
      <c r="M25" s="14">
        <v>3464.24</v>
      </c>
      <c r="N25" s="17">
        <f t="shared" si="0"/>
        <v>109.48</v>
      </c>
    </row>
    <row r="26" spans="1:14" ht="12">
      <c r="A26" s="12" t="s">
        <v>32</v>
      </c>
      <c r="B26" s="7" t="s">
        <v>33</v>
      </c>
      <c r="C26" s="15" t="s">
        <v>29</v>
      </c>
      <c r="D26" s="16">
        <v>15</v>
      </c>
      <c r="E26" s="17">
        <v>3000</v>
      </c>
      <c r="F26" s="17">
        <v>540</v>
      </c>
      <c r="G26" s="17">
        <v>3000</v>
      </c>
      <c r="H26" s="17">
        <v>571.23</v>
      </c>
      <c r="I26" s="17">
        <v>85.76</v>
      </c>
      <c r="J26" s="17">
        <v>571.23</v>
      </c>
      <c r="K26" s="14">
        <v>2565.48</v>
      </c>
      <c r="L26" s="14">
        <v>343.77</v>
      </c>
      <c r="M26" s="14">
        <v>2565.48</v>
      </c>
      <c r="N26" s="17">
        <f t="shared" si="0"/>
        <v>104.55</v>
      </c>
    </row>
    <row r="27" spans="1:14" ht="24">
      <c r="A27" s="12" t="s">
        <v>34</v>
      </c>
      <c r="B27" s="7" t="s">
        <v>35</v>
      </c>
      <c r="C27" s="15" t="s">
        <v>36</v>
      </c>
      <c r="D27" s="16">
        <v>1</v>
      </c>
      <c r="E27" s="17">
        <v>6000</v>
      </c>
      <c r="F27" s="17">
        <v>1082</v>
      </c>
      <c r="G27" s="17">
        <v>6000</v>
      </c>
      <c r="H27" s="17">
        <v>5999.58</v>
      </c>
      <c r="I27" s="17">
        <v>1081.89</v>
      </c>
      <c r="J27" s="17">
        <v>5999.58</v>
      </c>
      <c r="K27" s="14">
        <v>3379.18</v>
      </c>
      <c r="L27" s="14">
        <v>609.36</v>
      </c>
      <c r="M27" s="14">
        <v>3379.18</v>
      </c>
      <c r="N27" s="17">
        <f t="shared" si="0"/>
        <v>156.31</v>
      </c>
    </row>
    <row r="28" spans="1:14" ht="12">
      <c r="A28" s="18" t="s">
        <v>37</v>
      </c>
      <c r="B28" s="19"/>
      <c r="C28" s="19"/>
      <c r="D28" s="20"/>
      <c r="E28" s="21">
        <f aca="true" t="shared" si="1" ref="E28:M28">SUM(E21:E27)</f>
        <v>63500</v>
      </c>
      <c r="F28" s="21">
        <f t="shared" si="1"/>
        <v>3603</v>
      </c>
      <c r="G28" s="21">
        <f t="shared" si="1"/>
        <v>63500</v>
      </c>
      <c r="H28" s="21">
        <f t="shared" si="1"/>
        <v>18584.010000000002</v>
      </c>
      <c r="I28" s="21">
        <f t="shared" si="1"/>
        <v>1821.0800000000002</v>
      </c>
      <c r="J28" s="21">
        <f t="shared" si="1"/>
        <v>18584.010000000002</v>
      </c>
      <c r="K28" s="21">
        <f t="shared" si="1"/>
        <v>44853.85</v>
      </c>
      <c r="L28" s="21">
        <f t="shared" si="1"/>
        <v>2015.48</v>
      </c>
      <c r="M28" s="21">
        <f t="shared" si="1"/>
        <v>44853.85</v>
      </c>
      <c r="N28" s="22"/>
    </row>
    <row r="29" spans="1:14" ht="12">
      <c r="A29" s="8" t="s">
        <v>38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3" t="s">
        <v>39</v>
      </c>
      <c r="B30" s="8" t="s">
        <v>40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4" t="s">
        <v>18</v>
      </c>
      <c r="B31" s="18" t="s">
        <v>41</v>
      </c>
      <c r="C31" s="19"/>
      <c r="D31" s="20"/>
      <c r="E31" s="25">
        <f>SUM(E32:E42)</f>
        <v>36000</v>
      </c>
      <c r="F31" s="25">
        <f>SUM(F32:F42)</f>
        <v>0</v>
      </c>
      <c r="G31" s="25">
        <f>SUM(G32:G42)</f>
        <v>36000</v>
      </c>
      <c r="H31" s="21">
        <f aca="true" t="shared" si="2" ref="H31:M31">H32+H42</f>
        <v>18000</v>
      </c>
      <c r="I31" s="21">
        <f t="shared" si="2"/>
        <v>3245.9</v>
      </c>
      <c r="J31" s="21">
        <f t="shared" si="2"/>
        <v>18000</v>
      </c>
      <c r="K31" s="21">
        <f t="shared" si="2"/>
        <v>18000</v>
      </c>
      <c r="L31" s="21">
        <f t="shared" si="2"/>
        <v>0</v>
      </c>
      <c r="M31" s="21">
        <f t="shared" si="2"/>
        <v>18000</v>
      </c>
      <c r="N31" s="21">
        <f>INT((J31+M31)/G31*10000)/100</f>
        <v>100</v>
      </c>
    </row>
    <row r="32" spans="1:14" ht="36">
      <c r="A32" s="26" t="s">
        <v>264</v>
      </c>
      <c r="B32" s="27" t="s">
        <v>42</v>
      </c>
      <c r="C32" s="15" t="s">
        <v>20</v>
      </c>
      <c r="D32" s="28">
        <v>2016</v>
      </c>
      <c r="E32" s="17">
        <v>18000</v>
      </c>
      <c r="F32" s="17">
        <v>0</v>
      </c>
      <c r="G32" s="17">
        <v>18000</v>
      </c>
      <c r="H32" s="17">
        <f aca="true" t="shared" si="3" ref="H32:M32">SUM(H33:H41)</f>
        <v>0</v>
      </c>
      <c r="I32" s="17">
        <f t="shared" si="3"/>
        <v>0</v>
      </c>
      <c r="J32" s="17">
        <f t="shared" si="3"/>
        <v>0</v>
      </c>
      <c r="K32" s="17">
        <f t="shared" si="3"/>
        <v>18000</v>
      </c>
      <c r="L32" s="17">
        <f t="shared" si="3"/>
        <v>0</v>
      </c>
      <c r="M32" s="17">
        <f t="shared" si="3"/>
        <v>18000</v>
      </c>
      <c r="N32" s="17"/>
    </row>
    <row r="33" spans="1:14" ht="12">
      <c r="A33" s="6" t="s">
        <v>265</v>
      </c>
      <c r="B33" s="7" t="s">
        <v>43</v>
      </c>
      <c r="C33" s="29"/>
      <c r="D33" s="29"/>
      <c r="E33" s="17"/>
      <c r="F33" s="17"/>
      <c r="G33" s="17"/>
      <c r="H33" s="17">
        <v>0</v>
      </c>
      <c r="I33" s="17">
        <v>0</v>
      </c>
      <c r="J33" s="17">
        <v>0</v>
      </c>
      <c r="K33" s="13"/>
      <c r="L33" s="13"/>
      <c r="M33" s="13"/>
      <c r="N33" s="17"/>
    </row>
    <row r="34" spans="1:14" ht="24">
      <c r="A34" s="6" t="s">
        <v>266</v>
      </c>
      <c r="B34" s="7" t="s">
        <v>44</v>
      </c>
      <c r="C34" s="29"/>
      <c r="D34" s="29"/>
      <c r="E34" s="17"/>
      <c r="F34" s="17"/>
      <c r="G34" s="17"/>
      <c r="H34" s="17">
        <v>0</v>
      </c>
      <c r="I34" s="17">
        <v>0</v>
      </c>
      <c r="J34" s="17">
        <v>0</v>
      </c>
      <c r="K34" s="13"/>
      <c r="L34" s="13"/>
      <c r="M34" s="13"/>
      <c r="N34" s="17"/>
    </row>
    <row r="35" spans="1:14" ht="12">
      <c r="A35" s="6" t="s">
        <v>267</v>
      </c>
      <c r="B35" s="7" t="s">
        <v>45</v>
      </c>
      <c r="C35" s="29"/>
      <c r="D35" s="29"/>
      <c r="E35" s="17"/>
      <c r="F35" s="17"/>
      <c r="G35" s="17"/>
      <c r="H35" s="17">
        <v>0</v>
      </c>
      <c r="I35" s="17">
        <v>0</v>
      </c>
      <c r="J35" s="17">
        <v>0</v>
      </c>
      <c r="K35" s="13"/>
      <c r="L35" s="13"/>
      <c r="M35" s="13"/>
      <c r="N35" s="17"/>
    </row>
    <row r="36" spans="1:14" ht="12">
      <c r="A36" s="6" t="s">
        <v>268</v>
      </c>
      <c r="B36" s="7" t="s">
        <v>46</v>
      </c>
      <c r="C36" s="29"/>
      <c r="D36" s="29"/>
      <c r="E36" s="17"/>
      <c r="F36" s="17"/>
      <c r="G36" s="17"/>
      <c r="H36" s="17">
        <v>0</v>
      </c>
      <c r="I36" s="17">
        <v>0</v>
      </c>
      <c r="J36" s="17">
        <v>0</v>
      </c>
      <c r="K36" s="13"/>
      <c r="L36" s="13"/>
      <c r="M36" s="13"/>
      <c r="N36" s="17"/>
    </row>
    <row r="37" spans="1:14" ht="12">
      <c r="A37" s="6" t="s">
        <v>269</v>
      </c>
      <c r="B37" s="7" t="s">
        <v>47</v>
      </c>
      <c r="C37" s="29"/>
      <c r="D37" s="29"/>
      <c r="E37" s="17"/>
      <c r="F37" s="17"/>
      <c r="G37" s="17"/>
      <c r="H37" s="17">
        <v>0</v>
      </c>
      <c r="I37" s="17">
        <v>0</v>
      </c>
      <c r="J37" s="17">
        <v>0</v>
      </c>
      <c r="K37" s="13"/>
      <c r="L37" s="13"/>
      <c r="M37" s="13"/>
      <c r="N37" s="17"/>
    </row>
    <row r="38" spans="1:14" ht="12">
      <c r="A38" s="6" t="s">
        <v>270</v>
      </c>
      <c r="B38" s="7" t="s">
        <v>48</v>
      </c>
      <c r="C38" s="29"/>
      <c r="D38" s="29"/>
      <c r="E38" s="17"/>
      <c r="F38" s="17"/>
      <c r="G38" s="17"/>
      <c r="H38" s="17">
        <v>0</v>
      </c>
      <c r="I38" s="17">
        <v>0</v>
      </c>
      <c r="J38" s="17">
        <v>0</v>
      </c>
      <c r="K38" s="13"/>
      <c r="L38" s="13"/>
      <c r="M38" s="13"/>
      <c r="N38" s="17"/>
    </row>
    <row r="39" spans="1:14" ht="12">
      <c r="A39" s="6" t="s">
        <v>271</v>
      </c>
      <c r="B39" s="7" t="s">
        <v>49</v>
      </c>
      <c r="C39" s="29"/>
      <c r="D39" s="29"/>
      <c r="E39" s="17"/>
      <c r="F39" s="17"/>
      <c r="G39" s="17"/>
      <c r="H39" s="17">
        <v>0</v>
      </c>
      <c r="I39" s="17">
        <v>0</v>
      </c>
      <c r="J39" s="17">
        <v>0</v>
      </c>
      <c r="K39" s="13"/>
      <c r="L39" s="13"/>
      <c r="M39" s="13"/>
      <c r="N39" s="17"/>
    </row>
    <row r="40" spans="1:14" ht="12">
      <c r="A40" s="6" t="s">
        <v>272</v>
      </c>
      <c r="B40" s="7" t="s">
        <v>50</v>
      </c>
      <c r="C40" s="29"/>
      <c r="D40" s="29"/>
      <c r="E40" s="17"/>
      <c r="F40" s="17"/>
      <c r="G40" s="17"/>
      <c r="H40" s="17">
        <v>0</v>
      </c>
      <c r="I40" s="17">
        <v>0</v>
      </c>
      <c r="J40" s="17">
        <v>0</v>
      </c>
      <c r="K40" s="13"/>
      <c r="L40" s="13"/>
      <c r="M40" s="13"/>
      <c r="N40" s="17"/>
    </row>
    <row r="41" spans="1:14" ht="12">
      <c r="A41" s="43" t="s">
        <v>300</v>
      </c>
      <c r="B41" s="42" t="s">
        <v>311</v>
      </c>
      <c r="C41" s="29"/>
      <c r="D41" s="29"/>
      <c r="E41" s="17"/>
      <c r="F41" s="17"/>
      <c r="G41" s="17"/>
      <c r="H41" s="17">
        <v>0</v>
      </c>
      <c r="I41" s="17">
        <v>0</v>
      </c>
      <c r="J41" s="17">
        <v>0</v>
      </c>
      <c r="K41" s="40">
        <v>18000</v>
      </c>
      <c r="L41" s="40">
        <v>0</v>
      </c>
      <c r="M41" s="40">
        <v>18000</v>
      </c>
      <c r="N41" s="17"/>
    </row>
    <row r="42" spans="1:14" ht="24">
      <c r="A42" s="26" t="s">
        <v>52</v>
      </c>
      <c r="B42" s="27" t="s">
        <v>53</v>
      </c>
      <c r="C42" s="15" t="s">
        <v>20</v>
      </c>
      <c r="D42" s="28">
        <v>1920</v>
      </c>
      <c r="E42" s="17">
        <v>18000</v>
      </c>
      <c r="F42" s="17">
        <v>0</v>
      </c>
      <c r="G42" s="17">
        <v>18000</v>
      </c>
      <c r="H42" s="17">
        <f aca="true" t="shared" si="4" ref="H42:M42">SUM(H43:H52)</f>
        <v>18000</v>
      </c>
      <c r="I42" s="17">
        <f t="shared" si="4"/>
        <v>3245.9</v>
      </c>
      <c r="J42" s="17">
        <f t="shared" si="4"/>
        <v>18000</v>
      </c>
      <c r="K42" s="17">
        <f t="shared" si="4"/>
        <v>0</v>
      </c>
      <c r="L42" s="17">
        <f t="shared" si="4"/>
        <v>0</v>
      </c>
      <c r="M42" s="17">
        <f t="shared" si="4"/>
        <v>0</v>
      </c>
      <c r="N42" s="17"/>
    </row>
    <row r="43" spans="1:14" ht="12">
      <c r="A43" s="6" t="s">
        <v>54</v>
      </c>
      <c r="B43" s="7" t="s">
        <v>43</v>
      </c>
      <c r="C43" s="29"/>
      <c r="D43" s="29"/>
      <c r="E43" s="17"/>
      <c r="F43" s="17"/>
      <c r="G43" s="17"/>
      <c r="H43" s="17">
        <v>0</v>
      </c>
      <c r="I43" s="17">
        <v>0</v>
      </c>
      <c r="J43" s="17">
        <v>0</v>
      </c>
      <c r="K43" s="13"/>
      <c r="L43" s="13"/>
      <c r="M43" s="13"/>
      <c r="N43" s="17"/>
    </row>
    <row r="44" spans="1:14" ht="24">
      <c r="A44" s="6" t="s">
        <v>55</v>
      </c>
      <c r="B44" s="7" t="s">
        <v>44</v>
      </c>
      <c r="C44" s="29"/>
      <c r="D44" s="29"/>
      <c r="E44" s="17"/>
      <c r="F44" s="17"/>
      <c r="G44" s="17"/>
      <c r="H44" s="17">
        <v>0</v>
      </c>
      <c r="I44" s="17">
        <v>0</v>
      </c>
      <c r="J44" s="17">
        <v>0</v>
      </c>
      <c r="K44" s="13"/>
      <c r="L44" s="13"/>
      <c r="M44" s="13"/>
      <c r="N44" s="17"/>
    </row>
    <row r="45" spans="1:14" ht="12">
      <c r="A45" s="6" t="s">
        <v>56</v>
      </c>
      <c r="B45" s="7" t="s">
        <v>45</v>
      </c>
      <c r="C45" s="29"/>
      <c r="D45" s="29"/>
      <c r="E45" s="17"/>
      <c r="F45" s="17"/>
      <c r="G45" s="17"/>
      <c r="H45" s="17">
        <v>0</v>
      </c>
      <c r="I45" s="17">
        <v>0</v>
      </c>
      <c r="J45" s="17">
        <v>0</v>
      </c>
      <c r="K45" s="13"/>
      <c r="L45" s="13"/>
      <c r="M45" s="13"/>
      <c r="N45" s="17"/>
    </row>
    <row r="46" spans="1:14" ht="12">
      <c r="A46" s="6" t="s">
        <v>57</v>
      </c>
      <c r="B46" s="7" t="s">
        <v>46</v>
      </c>
      <c r="C46" s="29"/>
      <c r="D46" s="29"/>
      <c r="E46" s="17"/>
      <c r="F46" s="17"/>
      <c r="G46" s="17"/>
      <c r="H46" s="17">
        <v>0</v>
      </c>
      <c r="I46" s="17">
        <v>0</v>
      </c>
      <c r="J46" s="17">
        <v>0</v>
      </c>
      <c r="K46" s="13"/>
      <c r="L46" s="13"/>
      <c r="M46" s="13"/>
      <c r="N46" s="17"/>
    </row>
    <row r="47" spans="1:14" ht="12">
      <c r="A47" s="6" t="s">
        <v>58</v>
      </c>
      <c r="B47" s="7" t="s">
        <v>47</v>
      </c>
      <c r="C47" s="29"/>
      <c r="D47" s="29"/>
      <c r="E47" s="17"/>
      <c r="F47" s="17"/>
      <c r="G47" s="17"/>
      <c r="H47" s="17">
        <v>0</v>
      </c>
      <c r="I47" s="17">
        <v>0</v>
      </c>
      <c r="J47" s="17">
        <v>0</v>
      </c>
      <c r="K47" s="13"/>
      <c r="L47" s="13"/>
      <c r="M47" s="13"/>
      <c r="N47" s="17"/>
    </row>
    <row r="48" spans="1:14" ht="12">
      <c r="A48" s="6" t="s">
        <v>59</v>
      </c>
      <c r="B48" s="7" t="s">
        <v>48</v>
      </c>
      <c r="C48" s="29"/>
      <c r="D48" s="29"/>
      <c r="E48" s="17"/>
      <c r="F48" s="17"/>
      <c r="G48" s="17"/>
      <c r="H48" s="17">
        <v>0</v>
      </c>
      <c r="I48" s="17">
        <v>0</v>
      </c>
      <c r="J48" s="17">
        <v>0</v>
      </c>
      <c r="K48" s="13"/>
      <c r="L48" s="13"/>
      <c r="M48" s="13"/>
      <c r="N48" s="17"/>
    </row>
    <row r="49" spans="1:14" ht="12">
      <c r="A49" s="6" t="s">
        <v>60</v>
      </c>
      <c r="B49" s="7" t="s">
        <v>49</v>
      </c>
      <c r="C49" s="29"/>
      <c r="D49" s="29"/>
      <c r="E49" s="17"/>
      <c r="F49" s="17"/>
      <c r="G49" s="17"/>
      <c r="H49" s="17">
        <v>0</v>
      </c>
      <c r="I49" s="17">
        <v>0</v>
      </c>
      <c r="J49" s="17">
        <v>0</v>
      </c>
      <c r="K49" s="13"/>
      <c r="L49" s="13"/>
      <c r="M49" s="13"/>
      <c r="N49" s="17"/>
    </row>
    <row r="50" spans="1:14" ht="12">
      <c r="A50" s="6" t="s">
        <v>61</v>
      </c>
      <c r="B50" s="7" t="s">
        <v>50</v>
      </c>
      <c r="C50" s="29"/>
      <c r="D50" s="29"/>
      <c r="E50" s="17"/>
      <c r="F50" s="17"/>
      <c r="G50" s="17"/>
      <c r="H50" s="17">
        <v>0</v>
      </c>
      <c r="I50" s="17">
        <v>0</v>
      </c>
      <c r="J50" s="17">
        <v>0</v>
      </c>
      <c r="K50" s="13"/>
      <c r="L50" s="13"/>
      <c r="M50" s="13"/>
      <c r="N50" s="17"/>
    </row>
    <row r="51" spans="1:14" ht="12">
      <c r="A51" s="6" t="s">
        <v>62</v>
      </c>
      <c r="B51" s="7" t="s">
        <v>63</v>
      </c>
      <c r="C51" s="29"/>
      <c r="D51" s="29"/>
      <c r="E51" s="17"/>
      <c r="F51" s="17"/>
      <c r="G51" s="17"/>
      <c r="H51" s="17">
        <v>18000</v>
      </c>
      <c r="I51" s="17">
        <v>3245.9</v>
      </c>
      <c r="J51" s="17">
        <v>18000</v>
      </c>
      <c r="K51" s="13"/>
      <c r="L51" s="13"/>
      <c r="M51" s="13"/>
      <c r="N51" s="17"/>
    </row>
    <row r="52" spans="1:14" ht="12">
      <c r="A52" s="6" t="s">
        <v>51</v>
      </c>
      <c r="B52" s="7"/>
      <c r="C52" s="29"/>
      <c r="D52" s="29"/>
      <c r="E52" s="17"/>
      <c r="F52" s="17"/>
      <c r="G52" s="17"/>
      <c r="H52" s="17">
        <v>0</v>
      </c>
      <c r="I52" s="17">
        <v>0</v>
      </c>
      <c r="J52" s="17">
        <v>0</v>
      </c>
      <c r="K52" s="13"/>
      <c r="L52" s="13"/>
      <c r="M52" s="13"/>
      <c r="N52" s="17"/>
    </row>
    <row r="53" spans="1:14" ht="12">
      <c r="A53" s="24" t="s">
        <v>21</v>
      </c>
      <c r="B53" s="18" t="s">
        <v>64</v>
      </c>
      <c r="C53" s="19"/>
      <c r="D53" s="20"/>
      <c r="E53" s="25">
        <f>SUM(E54:E61)</f>
        <v>56000</v>
      </c>
      <c r="F53" s="25">
        <f>SUM(F54:F61)</f>
        <v>10098</v>
      </c>
      <c r="G53" s="25">
        <f>SUM(G54:G61)</f>
        <v>56000</v>
      </c>
      <c r="H53" s="21">
        <f aca="true" t="shared" si="5" ref="H53:M53">H54+H61</f>
        <v>20000</v>
      </c>
      <c r="I53" s="21">
        <f t="shared" si="5"/>
        <v>3606.56</v>
      </c>
      <c r="J53" s="21">
        <f t="shared" si="5"/>
        <v>20000</v>
      </c>
      <c r="K53" s="21">
        <f t="shared" si="5"/>
        <v>36000</v>
      </c>
      <c r="L53" s="21">
        <f t="shared" si="5"/>
        <v>6491.8</v>
      </c>
      <c r="M53" s="21">
        <f t="shared" si="5"/>
        <v>36000</v>
      </c>
      <c r="N53" s="21">
        <f>INT((J53+M53)/G53*10000)/100</f>
        <v>100</v>
      </c>
    </row>
    <row r="54" spans="1:14" ht="24">
      <c r="A54" s="26" t="s">
        <v>65</v>
      </c>
      <c r="B54" s="27" t="s">
        <v>66</v>
      </c>
      <c r="C54" s="15" t="s">
        <v>67</v>
      </c>
      <c r="D54" s="15" t="s">
        <v>68</v>
      </c>
      <c r="E54" s="17">
        <v>20000</v>
      </c>
      <c r="F54" s="17">
        <v>3606</v>
      </c>
      <c r="G54" s="17">
        <v>20000</v>
      </c>
      <c r="H54" s="17">
        <f aca="true" t="shared" si="6" ref="H54:M54">SUM(H55:H60)</f>
        <v>20000</v>
      </c>
      <c r="I54" s="17">
        <f t="shared" si="6"/>
        <v>3606.56</v>
      </c>
      <c r="J54" s="17">
        <f t="shared" si="6"/>
        <v>20000</v>
      </c>
      <c r="K54" s="17">
        <f t="shared" si="6"/>
        <v>0</v>
      </c>
      <c r="L54" s="17">
        <f t="shared" si="6"/>
        <v>0</v>
      </c>
      <c r="M54" s="17">
        <f t="shared" si="6"/>
        <v>0</v>
      </c>
      <c r="N54" s="17"/>
    </row>
    <row r="55" spans="1:14" ht="12">
      <c r="A55" s="6" t="s">
        <v>69</v>
      </c>
      <c r="B55" s="7" t="s">
        <v>70</v>
      </c>
      <c r="C55" s="29"/>
      <c r="D55" s="29"/>
      <c r="E55" s="17"/>
      <c r="F55" s="17"/>
      <c r="G55" s="17"/>
      <c r="H55" s="17">
        <v>0</v>
      </c>
      <c r="I55" s="17">
        <v>0</v>
      </c>
      <c r="J55" s="17">
        <v>0</v>
      </c>
      <c r="K55" s="13"/>
      <c r="L55" s="13"/>
      <c r="M55" s="13"/>
      <c r="N55" s="17"/>
    </row>
    <row r="56" spans="1:14" ht="12">
      <c r="A56" s="6" t="s">
        <v>71</v>
      </c>
      <c r="B56" s="7" t="s">
        <v>72</v>
      </c>
      <c r="C56" s="29"/>
      <c r="D56" s="29"/>
      <c r="E56" s="17"/>
      <c r="F56" s="17"/>
      <c r="G56" s="17"/>
      <c r="H56" s="17">
        <v>20000</v>
      </c>
      <c r="I56" s="17">
        <v>3606.56</v>
      </c>
      <c r="J56" s="17">
        <v>20000</v>
      </c>
      <c r="K56" s="13"/>
      <c r="L56" s="13"/>
      <c r="M56" s="13"/>
      <c r="N56" s="17"/>
    </row>
    <row r="57" spans="1:14" ht="12">
      <c r="A57" s="6" t="s">
        <v>73</v>
      </c>
      <c r="B57" s="7" t="s">
        <v>74</v>
      </c>
      <c r="C57" s="29"/>
      <c r="D57" s="29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12">
      <c r="A58" s="6" t="s">
        <v>75</v>
      </c>
      <c r="B58" s="7" t="s">
        <v>76</v>
      </c>
      <c r="C58" s="29"/>
      <c r="D58" s="29"/>
      <c r="E58" s="17"/>
      <c r="F58" s="17"/>
      <c r="G58" s="17"/>
      <c r="H58" s="17">
        <v>0</v>
      </c>
      <c r="I58" s="17">
        <v>0</v>
      </c>
      <c r="J58" s="17">
        <v>0</v>
      </c>
      <c r="K58" s="13"/>
      <c r="L58" s="13"/>
      <c r="M58" s="13"/>
      <c r="N58" s="17"/>
    </row>
    <row r="59" spans="1:14" ht="12">
      <c r="A59" s="6" t="s">
        <v>77</v>
      </c>
      <c r="B59" s="7" t="s">
        <v>78</v>
      </c>
      <c r="C59" s="29"/>
      <c r="D59" s="29"/>
      <c r="E59" s="17"/>
      <c r="F59" s="17"/>
      <c r="G59" s="17"/>
      <c r="H59" s="17">
        <v>0</v>
      </c>
      <c r="I59" s="17">
        <v>0</v>
      </c>
      <c r="J59" s="17">
        <v>0</v>
      </c>
      <c r="K59" s="13"/>
      <c r="L59" s="13"/>
      <c r="M59" s="13"/>
      <c r="N59" s="17"/>
    </row>
    <row r="60" spans="1:14" ht="12">
      <c r="A60" s="6" t="s">
        <v>51</v>
      </c>
      <c r="B60" s="7"/>
      <c r="C60" s="29"/>
      <c r="D60" s="29"/>
      <c r="E60" s="17"/>
      <c r="F60" s="17"/>
      <c r="G60" s="17"/>
      <c r="H60" s="17">
        <v>0</v>
      </c>
      <c r="I60" s="17">
        <v>0</v>
      </c>
      <c r="J60" s="17">
        <v>0</v>
      </c>
      <c r="K60" s="13"/>
      <c r="L60" s="13"/>
      <c r="M60" s="13"/>
      <c r="N60" s="17"/>
    </row>
    <row r="61" spans="1:14" ht="36">
      <c r="A61" s="26" t="s">
        <v>79</v>
      </c>
      <c r="B61" s="27" t="s">
        <v>80</v>
      </c>
      <c r="C61" s="15" t="s">
        <v>36</v>
      </c>
      <c r="D61" s="15">
        <v>9</v>
      </c>
      <c r="E61" s="17">
        <v>36000</v>
      </c>
      <c r="F61" s="17">
        <v>6492</v>
      </c>
      <c r="G61" s="17">
        <v>36000</v>
      </c>
      <c r="H61" s="17">
        <f aca="true" t="shared" si="7" ref="H61:M61">SUM(H62:H67)</f>
        <v>0</v>
      </c>
      <c r="I61" s="17">
        <f t="shared" si="7"/>
        <v>0</v>
      </c>
      <c r="J61" s="17">
        <f t="shared" si="7"/>
        <v>0</v>
      </c>
      <c r="K61" s="17">
        <f t="shared" si="7"/>
        <v>36000</v>
      </c>
      <c r="L61" s="17">
        <f t="shared" si="7"/>
        <v>6491.8</v>
      </c>
      <c r="M61" s="17">
        <f t="shared" si="7"/>
        <v>36000</v>
      </c>
      <c r="N61" s="17"/>
    </row>
    <row r="62" spans="1:14" ht="12">
      <c r="A62" s="6" t="s">
        <v>81</v>
      </c>
      <c r="B62" s="7" t="s">
        <v>70</v>
      </c>
      <c r="C62" s="29"/>
      <c r="D62" s="29"/>
      <c r="E62" s="17"/>
      <c r="F62" s="17"/>
      <c r="G62" s="17"/>
      <c r="H62" s="17">
        <v>0</v>
      </c>
      <c r="I62" s="17">
        <v>0</v>
      </c>
      <c r="J62" s="17">
        <v>0</v>
      </c>
      <c r="K62" s="13"/>
      <c r="L62" s="13"/>
      <c r="M62" s="13"/>
      <c r="N62" s="17"/>
    </row>
    <row r="63" spans="1:14" ht="12">
      <c r="A63" s="6" t="s">
        <v>82</v>
      </c>
      <c r="B63" s="7" t="s">
        <v>72</v>
      </c>
      <c r="C63" s="29"/>
      <c r="D63" s="29"/>
      <c r="E63" s="17"/>
      <c r="F63" s="17"/>
      <c r="G63" s="17"/>
      <c r="H63" s="17">
        <v>0</v>
      </c>
      <c r="I63" s="17">
        <v>0</v>
      </c>
      <c r="J63" s="17">
        <v>0</v>
      </c>
      <c r="K63" s="13"/>
      <c r="L63" s="13"/>
      <c r="M63" s="13"/>
      <c r="N63" s="17"/>
    </row>
    <row r="64" spans="1:14" ht="12">
      <c r="A64" s="6" t="s">
        <v>83</v>
      </c>
      <c r="B64" s="7" t="s">
        <v>74</v>
      </c>
      <c r="C64" s="29"/>
      <c r="D64" s="29"/>
      <c r="E64" s="17"/>
      <c r="F64" s="17"/>
      <c r="G64" s="17"/>
      <c r="H64" s="17">
        <v>0</v>
      </c>
      <c r="I64" s="17">
        <v>0</v>
      </c>
      <c r="J64" s="17">
        <v>0</v>
      </c>
      <c r="K64" s="13"/>
      <c r="L64" s="13"/>
      <c r="M64" s="13"/>
      <c r="N64" s="17"/>
    </row>
    <row r="65" spans="1:14" ht="12">
      <c r="A65" s="6" t="s">
        <v>84</v>
      </c>
      <c r="B65" s="7" t="s">
        <v>76</v>
      </c>
      <c r="C65" s="29"/>
      <c r="D65" s="29"/>
      <c r="E65" s="17"/>
      <c r="F65" s="17"/>
      <c r="G65" s="17"/>
      <c r="H65" s="17">
        <v>0</v>
      </c>
      <c r="I65" s="17">
        <v>0</v>
      </c>
      <c r="J65" s="17">
        <v>0</v>
      </c>
      <c r="K65" s="13"/>
      <c r="L65" s="13"/>
      <c r="M65" s="13"/>
      <c r="N65" s="17"/>
    </row>
    <row r="66" spans="1:14" ht="12">
      <c r="A66" s="6" t="s">
        <v>85</v>
      </c>
      <c r="B66" s="7" t="s">
        <v>78</v>
      </c>
      <c r="C66" s="29"/>
      <c r="D66" s="29"/>
      <c r="E66" s="17"/>
      <c r="F66" s="17"/>
      <c r="G66" s="17"/>
      <c r="H66" s="17">
        <v>0</v>
      </c>
      <c r="I66" s="17">
        <v>0</v>
      </c>
      <c r="J66" s="17">
        <v>0</v>
      </c>
      <c r="K66" s="13"/>
      <c r="L66" s="13"/>
      <c r="M66" s="13"/>
      <c r="N66" s="17"/>
    </row>
    <row r="67" spans="1:14" ht="36">
      <c r="A67" s="6" t="s">
        <v>279</v>
      </c>
      <c r="B67" s="7" t="s">
        <v>280</v>
      </c>
      <c r="C67" s="29"/>
      <c r="D67" s="29"/>
      <c r="E67" s="17"/>
      <c r="F67" s="17"/>
      <c r="G67" s="17"/>
      <c r="H67" s="17">
        <v>0</v>
      </c>
      <c r="I67" s="17">
        <v>0</v>
      </c>
      <c r="J67" s="17">
        <v>0</v>
      </c>
      <c r="K67" s="13">
        <v>36000</v>
      </c>
      <c r="L67" s="13">
        <v>6491.8</v>
      </c>
      <c r="M67" s="13">
        <v>36000</v>
      </c>
      <c r="N67" s="17"/>
    </row>
    <row r="68" spans="1:14" ht="12">
      <c r="A68" s="24" t="s">
        <v>24</v>
      </c>
      <c r="B68" s="18" t="s">
        <v>86</v>
      </c>
      <c r="C68" s="19"/>
      <c r="D68" s="20"/>
      <c r="E68" s="25">
        <f>SUM(E69)</f>
        <v>0</v>
      </c>
      <c r="F68" s="25">
        <f>SUM(F69)</f>
        <v>0</v>
      </c>
      <c r="G68" s="25">
        <f>SUM(G69)</f>
        <v>0</v>
      </c>
      <c r="H68" s="21">
        <f aca="true" t="shared" si="8" ref="H68:M68">H69</f>
        <v>0</v>
      </c>
      <c r="I68" s="21">
        <f t="shared" si="8"/>
        <v>0</v>
      </c>
      <c r="J68" s="21">
        <f t="shared" si="8"/>
        <v>0</v>
      </c>
      <c r="K68" s="21">
        <f t="shared" si="8"/>
        <v>0</v>
      </c>
      <c r="L68" s="21">
        <f t="shared" si="8"/>
        <v>0</v>
      </c>
      <c r="M68" s="21">
        <f t="shared" si="8"/>
        <v>0</v>
      </c>
      <c r="N68" s="21"/>
    </row>
    <row r="69" spans="1:14" ht="24">
      <c r="A69" s="30" t="s">
        <v>87</v>
      </c>
      <c r="B69" s="27" t="s">
        <v>88</v>
      </c>
      <c r="C69" s="15" t="s">
        <v>20</v>
      </c>
      <c r="D69" s="15">
        <v>0</v>
      </c>
      <c r="E69" s="17">
        <v>0</v>
      </c>
      <c r="F69" s="17">
        <v>0</v>
      </c>
      <c r="G69" s="17">
        <v>0</v>
      </c>
      <c r="H69" s="17">
        <f aca="true" t="shared" si="9" ref="H69:M69">SUM(H70:H71)</f>
        <v>0</v>
      </c>
      <c r="I69" s="17">
        <f t="shared" si="9"/>
        <v>0</v>
      </c>
      <c r="J69" s="17">
        <f t="shared" si="9"/>
        <v>0</v>
      </c>
      <c r="K69" s="17">
        <f t="shared" si="9"/>
        <v>0</v>
      </c>
      <c r="L69" s="17">
        <f t="shared" si="9"/>
        <v>0</v>
      </c>
      <c r="M69" s="17">
        <f t="shared" si="9"/>
        <v>0</v>
      </c>
      <c r="N69" s="17"/>
    </row>
    <row r="70" spans="1:14" ht="12">
      <c r="A70" s="6" t="s">
        <v>89</v>
      </c>
      <c r="B70" s="7" t="s">
        <v>90</v>
      </c>
      <c r="C70" s="29"/>
      <c r="D70" s="29"/>
      <c r="E70" s="17"/>
      <c r="F70" s="17"/>
      <c r="G70" s="17"/>
      <c r="H70" s="17">
        <v>0</v>
      </c>
      <c r="I70" s="17">
        <v>0</v>
      </c>
      <c r="J70" s="17">
        <v>0</v>
      </c>
      <c r="K70" s="13"/>
      <c r="L70" s="13"/>
      <c r="M70" s="13"/>
      <c r="N70" s="17"/>
    </row>
    <row r="71" spans="1:14" ht="12">
      <c r="A71" s="6" t="s">
        <v>51</v>
      </c>
      <c r="B71" s="7"/>
      <c r="C71" s="29"/>
      <c r="D71" s="29"/>
      <c r="E71" s="17"/>
      <c r="F71" s="17"/>
      <c r="G71" s="17"/>
      <c r="H71" s="17">
        <v>0</v>
      </c>
      <c r="I71" s="17">
        <v>0</v>
      </c>
      <c r="J71" s="17">
        <v>0</v>
      </c>
      <c r="K71" s="13"/>
      <c r="L71" s="13"/>
      <c r="M71" s="13"/>
      <c r="N71" s="17"/>
    </row>
    <row r="72" spans="1:14" ht="12">
      <c r="A72" s="23" t="s">
        <v>27</v>
      </c>
      <c r="B72" s="8" t="s">
        <v>91</v>
      </c>
      <c r="C72" s="9"/>
      <c r="D72" s="31"/>
      <c r="E72" s="21">
        <f>SUM(E73)</f>
        <v>21000</v>
      </c>
      <c r="F72" s="21">
        <f>SUM(F73)</f>
        <v>3787</v>
      </c>
      <c r="G72" s="21">
        <f>SUM(G73)</f>
        <v>21000</v>
      </c>
      <c r="H72" s="21">
        <f aca="true" t="shared" si="10" ref="H72:M72">H73</f>
        <v>21000.01</v>
      </c>
      <c r="I72" s="21">
        <f t="shared" si="10"/>
        <v>3786.89</v>
      </c>
      <c r="J72" s="21">
        <f t="shared" si="10"/>
        <v>21000.01</v>
      </c>
      <c r="K72" s="21">
        <f t="shared" si="10"/>
        <v>0</v>
      </c>
      <c r="L72" s="21">
        <f t="shared" si="10"/>
        <v>0</v>
      </c>
      <c r="M72" s="21">
        <f t="shared" si="10"/>
        <v>0</v>
      </c>
      <c r="N72" s="21">
        <f>INT((J72+M72)/G72*10000)/100</f>
        <v>100</v>
      </c>
    </row>
    <row r="73" spans="1:14" ht="36">
      <c r="A73" s="26" t="s">
        <v>92</v>
      </c>
      <c r="B73" s="27" t="s">
        <v>93</v>
      </c>
      <c r="C73" s="15" t="s">
        <v>36</v>
      </c>
      <c r="D73" s="15">
        <v>1</v>
      </c>
      <c r="E73" s="17">
        <v>21000</v>
      </c>
      <c r="F73" s="17">
        <v>3787</v>
      </c>
      <c r="G73" s="17">
        <v>21000</v>
      </c>
      <c r="H73" s="17">
        <f aca="true" t="shared" si="11" ref="H73:M73">SUM(H74:H76)</f>
        <v>21000.01</v>
      </c>
      <c r="I73" s="17">
        <f t="shared" si="11"/>
        <v>3786.89</v>
      </c>
      <c r="J73" s="17">
        <f t="shared" si="11"/>
        <v>21000.01</v>
      </c>
      <c r="K73" s="17">
        <f t="shared" si="11"/>
        <v>0</v>
      </c>
      <c r="L73" s="17">
        <f t="shared" si="11"/>
        <v>0</v>
      </c>
      <c r="M73" s="17">
        <f t="shared" si="11"/>
        <v>0</v>
      </c>
      <c r="N73" s="17"/>
    </row>
    <row r="74" spans="1:14" ht="12">
      <c r="A74" s="6" t="s">
        <v>94</v>
      </c>
      <c r="B74" s="7" t="s">
        <v>95</v>
      </c>
      <c r="C74" s="29"/>
      <c r="D74" s="29"/>
      <c r="E74" s="17"/>
      <c r="F74" s="17"/>
      <c r="G74" s="17"/>
      <c r="H74" s="17">
        <v>0</v>
      </c>
      <c r="I74" s="17">
        <v>0</v>
      </c>
      <c r="J74" s="17">
        <v>0</v>
      </c>
      <c r="K74" s="13"/>
      <c r="L74" s="13"/>
      <c r="M74" s="13"/>
      <c r="N74" s="17"/>
    </row>
    <row r="75" spans="1:14" ht="24">
      <c r="A75" s="6" t="s">
        <v>96</v>
      </c>
      <c r="B75" s="7" t="s">
        <v>97</v>
      </c>
      <c r="C75" s="29"/>
      <c r="D75" s="29"/>
      <c r="E75" s="17"/>
      <c r="F75" s="17"/>
      <c r="G75" s="17"/>
      <c r="H75" s="17">
        <v>21000.01</v>
      </c>
      <c r="I75" s="17">
        <v>3786.89</v>
      </c>
      <c r="J75" s="17">
        <v>21000.01</v>
      </c>
      <c r="K75" s="13"/>
      <c r="L75" s="13"/>
      <c r="M75" s="13"/>
      <c r="N75" s="17"/>
    </row>
    <row r="76" spans="1:14" ht="12">
      <c r="A76" s="6" t="s">
        <v>51</v>
      </c>
      <c r="B76" s="7"/>
      <c r="C76" s="29"/>
      <c r="D76" s="29"/>
      <c r="E76" s="17"/>
      <c r="F76" s="17"/>
      <c r="G76" s="17"/>
      <c r="H76" s="17">
        <v>0</v>
      </c>
      <c r="I76" s="17">
        <v>0</v>
      </c>
      <c r="J76" s="17">
        <v>0</v>
      </c>
      <c r="K76" s="13"/>
      <c r="L76" s="13"/>
      <c r="M76" s="13"/>
      <c r="N76" s="17"/>
    </row>
    <row r="77" spans="1:14" ht="12">
      <c r="A77" s="23" t="s">
        <v>30</v>
      </c>
      <c r="B77" s="8" t="s">
        <v>98</v>
      </c>
      <c r="C77" s="9"/>
      <c r="D77" s="31"/>
      <c r="E77" s="21">
        <f>SUM(E78)</f>
        <v>12000</v>
      </c>
      <c r="F77" s="21">
        <f>SUM(F78)</f>
        <v>2164</v>
      </c>
      <c r="G77" s="21">
        <f>SUM(G78)</f>
        <v>12000</v>
      </c>
      <c r="H77" s="21">
        <f aca="true" t="shared" si="12" ref="H77:M77">H78</f>
        <v>0</v>
      </c>
      <c r="I77" s="21">
        <f t="shared" si="12"/>
        <v>0</v>
      </c>
      <c r="J77" s="21">
        <f t="shared" si="12"/>
        <v>0</v>
      </c>
      <c r="K77" s="21">
        <f t="shared" si="12"/>
        <v>11999.99</v>
      </c>
      <c r="L77" s="21">
        <f t="shared" si="12"/>
        <v>48.34</v>
      </c>
      <c r="M77" s="21">
        <f t="shared" si="12"/>
        <v>11999.99</v>
      </c>
      <c r="N77" s="21">
        <f>INT((J77+M77)/G77*10000)/100</f>
        <v>99.99</v>
      </c>
    </row>
    <row r="78" spans="1:14" ht="24">
      <c r="A78" s="26" t="s">
        <v>99</v>
      </c>
      <c r="B78" s="27" t="s">
        <v>100</v>
      </c>
      <c r="C78" s="15" t="s">
        <v>36</v>
      </c>
      <c r="D78" s="15">
        <v>3</v>
      </c>
      <c r="E78" s="17">
        <v>12000</v>
      </c>
      <c r="F78" s="17">
        <v>2164</v>
      </c>
      <c r="G78" s="17">
        <v>12000</v>
      </c>
      <c r="H78" s="17">
        <f>SUM(H79:H82)</f>
        <v>0</v>
      </c>
      <c r="I78" s="17">
        <f>SUM(I79:I82)</f>
        <v>0</v>
      </c>
      <c r="J78" s="17">
        <f>SUM(J79:J82)</f>
        <v>0</v>
      </c>
      <c r="K78" s="17">
        <f>SUM(K79:K84)</f>
        <v>11999.99</v>
      </c>
      <c r="L78" s="17">
        <f>SUM(L79:L84)</f>
        <v>48.34</v>
      </c>
      <c r="M78" s="17">
        <f>SUM(M79:M84)</f>
        <v>11999.99</v>
      </c>
      <c r="N78" s="17"/>
    </row>
    <row r="79" spans="1:14" ht="12">
      <c r="A79" s="6" t="s">
        <v>101</v>
      </c>
      <c r="B79" s="7" t="s">
        <v>102</v>
      </c>
      <c r="C79" s="29"/>
      <c r="D79" s="29"/>
      <c r="E79" s="17"/>
      <c r="F79" s="17"/>
      <c r="G79" s="17"/>
      <c r="H79" s="17">
        <v>0</v>
      </c>
      <c r="I79" s="17">
        <v>0</v>
      </c>
      <c r="J79" s="17">
        <v>0</v>
      </c>
      <c r="N79" s="17"/>
    </row>
    <row r="80" spans="1:14" ht="12">
      <c r="A80" s="6" t="s">
        <v>103</v>
      </c>
      <c r="B80" s="7" t="s">
        <v>104</v>
      </c>
      <c r="C80" s="29"/>
      <c r="D80" s="29"/>
      <c r="E80" s="17"/>
      <c r="F80" s="17"/>
      <c r="G80" s="17"/>
      <c r="H80" s="17">
        <v>0</v>
      </c>
      <c r="I80" s="17">
        <v>0</v>
      </c>
      <c r="J80" s="17">
        <v>0</v>
      </c>
      <c r="K80" s="13"/>
      <c r="L80" s="13"/>
      <c r="M80" s="13"/>
      <c r="N80" s="17"/>
    </row>
    <row r="81" spans="1:14" ht="12">
      <c r="A81" s="6" t="s">
        <v>105</v>
      </c>
      <c r="B81" s="7" t="s">
        <v>106</v>
      </c>
      <c r="C81" s="29"/>
      <c r="D81" s="29"/>
      <c r="E81" s="17"/>
      <c r="F81" s="17"/>
      <c r="G81" s="17"/>
      <c r="H81" s="17">
        <v>0</v>
      </c>
      <c r="I81" s="17">
        <v>0</v>
      </c>
      <c r="J81" s="17">
        <v>0</v>
      </c>
      <c r="N81" s="17"/>
    </row>
    <row r="82" spans="1:14" ht="12">
      <c r="A82" s="6" t="s">
        <v>301</v>
      </c>
      <c r="B82" s="7" t="s">
        <v>207</v>
      </c>
      <c r="C82" s="29"/>
      <c r="D82" s="29"/>
      <c r="E82" s="17"/>
      <c r="F82" s="17"/>
      <c r="G82" s="17"/>
      <c r="H82" s="17">
        <v>0</v>
      </c>
      <c r="I82" s="17">
        <v>0</v>
      </c>
      <c r="J82" s="17">
        <v>0</v>
      </c>
      <c r="K82" s="13">
        <v>11260.96</v>
      </c>
      <c r="L82" s="13">
        <v>0</v>
      </c>
      <c r="M82" s="13">
        <v>11260.96</v>
      </c>
      <c r="N82" s="17"/>
    </row>
    <row r="83" spans="1:14" ht="12">
      <c r="A83" s="6" t="s">
        <v>313</v>
      </c>
      <c r="B83" s="7" t="s">
        <v>315</v>
      </c>
      <c r="C83" s="29"/>
      <c r="D83" s="29"/>
      <c r="E83" s="17"/>
      <c r="F83" s="17"/>
      <c r="G83" s="17"/>
      <c r="H83" s="17">
        <v>0</v>
      </c>
      <c r="I83" s="17">
        <v>0</v>
      </c>
      <c r="J83" s="17">
        <v>0</v>
      </c>
      <c r="K83" s="13">
        <v>204.03</v>
      </c>
      <c r="L83" s="13">
        <v>13.34</v>
      </c>
      <c r="M83" s="13">
        <v>204.03</v>
      </c>
      <c r="N83" s="17"/>
    </row>
    <row r="84" spans="1:14" ht="12">
      <c r="A84" s="6" t="s">
        <v>314</v>
      </c>
      <c r="B84" s="7" t="s">
        <v>316</v>
      </c>
      <c r="C84" s="29"/>
      <c r="D84" s="29"/>
      <c r="E84" s="17"/>
      <c r="F84" s="17"/>
      <c r="G84" s="17"/>
      <c r="H84" s="17">
        <v>0</v>
      </c>
      <c r="I84" s="17">
        <v>0</v>
      </c>
      <c r="J84" s="17">
        <v>0</v>
      </c>
      <c r="K84" s="13">
        <v>535</v>
      </c>
      <c r="L84" s="13">
        <v>35</v>
      </c>
      <c r="M84" s="13">
        <v>535</v>
      </c>
      <c r="N84" s="17"/>
    </row>
    <row r="85" spans="1:14" ht="12">
      <c r="A85" s="23" t="s">
        <v>107</v>
      </c>
      <c r="B85" s="8" t="s">
        <v>108</v>
      </c>
      <c r="C85" s="9"/>
      <c r="D85" s="9"/>
      <c r="E85" s="9"/>
      <c r="F85" s="9"/>
      <c r="G85" s="9"/>
      <c r="H85" s="10"/>
      <c r="I85" s="10"/>
      <c r="J85" s="10"/>
      <c r="K85" s="10"/>
      <c r="L85" s="10"/>
      <c r="M85" s="10"/>
      <c r="N85" s="11"/>
    </row>
    <row r="86" spans="1:14" ht="12">
      <c r="A86" s="23" t="s">
        <v>109</v>
      </c>
      <c r="B86" s="8" t="s">
        <v>110</v>
      </c>
      <c r="C86" s="9"/>
      <c r="D86" s="31"/>
      <c r="E86" s="21">
        <f>SUM(E87:E97)</f>
        <v>43400</v>
      </c>
      <c r="F86" s="21">
        <f>SUM(F87:F97)</f>
        <v>0</v>
      </c>
      <c r="G86" s="21">
        <f>SUM(G87:G97)</f>
        <v>43400</v>
      </c>
      <c r="H86" s="21">
        <f aca="true" t="shared" si="13" ref="H86:M86">H87+H97</f>
        <v>0</v>
      </c>
      <c r="I86" s="21">
        <f t="shared" si="13"/>
        <v>0</v>
      </c>
      <c r="J86" s="21">
        <f t="shared" si="13"/>
        <v>0</v>
      </c>
      <c r="K86" s="21">
        <f t="shared" si="13"/>
        <v>43400.46</v>
      </c>
      <c r="L86" s="21">
        <f t="shared" si="13"/>
        <v>4324.24</v>
      </c>
      <c r="M86" s="21">
        <f t="shared" si="13"/>
        <v>43400.46</v>
      </c>
      <c r="N86" s="21">
        <f>INT((J86+M86)/G86*10000)/100</f>
        <v>100</v>
      </c>
    </row>
    <row r="87" spans="1:14" ht="36">
      <c r="A87" s="26" t="s">
        <v>111</v>
      </c>
      <c r="B87" s="27" t="s">
        <v>112</v>
      </c>
      <c r="C87" s="15" t="s">
        <v>20</v>
      </c>
      <c r="D87" s="28">
        <v>2160</v>
      </c>
      <c r="E87" s="17">
        <v>16700</v>
      </c>
      <c r="F87" s="17">
        <v>0</v>
      </c>
      <c r="G87" s="17">
        <v>16700</v>
      </c>
      <c r="H87" s="17">
        <f aca="true" t="shared" si="14" ref="H87:M87">SUM(H88:H96)</f>
        <v>0</v>
      </c>
      <c r="I87" s="17">
        <f t="shared" si="14"/>
        <v>0</v>
      </c>
      <c r="J87" s="17">
        <f t="shared" si="14"/>
        <v>0</v>
      </c>
      <c r="K87" s="17">
        <f t="shared" si="14"/>
        <v>16700</v>
      </c>
      <c r="L87" s="17">
        <f t="shared" si="14"/>
        <v>3011.48</v>
      </c>
      <c r="M87" s="17">
        <f t="shared" si="14"/>
        <v>16700</v>
      </c>
      <c r="N87" s="17"/>
    </row>
    <row r="88" spans="1:14" ht="12">
      <c r="A88" s="6" t="s">
        <v>113</v>
      </c>
      <c r="B88" s="7" t="s">
        <v>43</v>
      </c>
      <c r="C88" s="29"/>
      <c r="D88" s="29"/>
      <c r="E88" s="17"/>
      <c r="F88" s="17"/>
      <c r="G88" s="17"/>
      <c r="H88" s="17">
        <v>0</v>
      </c>
      <c r="I88" s="17">
        <v>0</v>
      </c>
      <c r="J88" s="17">
        <v>0</v>
      </c>
      <c r="K88" s="13"/>
      <c r="L88" s="13"/>
      <c r="M88" s="13"/>
      <c r="N88" s="17"/>
    </row>
    <row r="89" spans="1:14" ht="24">
      <c r="A89" s="6" t="s">
        <v>114</v>
      </c>
      <c r="B89" s="7" t="s">
        <v>44</v>
      </c>
      <c r="C89" s="29"/>
      <c r="D89" s="29"/>
      <c r="E89" s="17"/>
      <c r="F89" s="17"/>
      <c r="G89" s="17"/>
      <c r="H89" s="17">
        <v>0</v>
      </c>
      <c r="I89" s="17">
        <v>0</v>
      </c>
      <c r="J89" s="17">
        <v>0</v>
      </c>
      <c r="K89" s="13"/>
      <c r="L89" s="13"/>
      <c r="M89" s="13"/>
      <c r="N89" s="17"/>
    </row>
    <row r="90" spans="1:14" ht="12">
      <c r="A90" s="6" t="s">
        <v>115</v>
      </c>
      <c r="B90" s="7" t="s">
        <v>45</v>
      </c>
      <c r="C90" s="29"/>
      <c r="D90" s="29"/>
      <c r="E90" s="17"/>
      <c r="F90" s="17"/>
      <c r="G90" s="17"/>
      <c r="H90" s="17">
        <v>0</v>
      </c>
      <c r="I90" s="17">
        <v>0</v>
      </c>
      <c r="J90" s="17">
        <v>0</v>
      </c>
      <c r="K90" s="13"/>
      <c r="L90" s="13"/>
      <c r="M90" s="13"/>
      <c r="N90" s="17"/>
    </row>
    <row r="91" spans="1:14" ht="12">
      <c r="A91" s="6" t="s">
        <v>116</v>
      </c>
      <c r="B91" s="7" t="s">
        <v>46</v>
      </c>
      <c r="C91" s="29"/>
      <c r="D91" s="29"/>
      <c r="E91" s="17"/>
      <c r="F91" s="17"/>
      <c r="G91" s="17"/>
      <c r="H91" s="17">
        <v>0</v>
      </c>
      <c r="I91" s="17">
        <v>0</v>
      </c>
      <c r="J91" s="17">
        <v>0</v>
      </c>
      <c r="K91" s="13"/>
      <c r="L91" s="13"/>
      <c r="M91" s="13"/>
      <c r="N91" s="17"/>
    </row>
    <row r="92" spans="1:14" ht="12">
      <c r="A92" s="6" t="s">
        <v>117</v>
      </c>
      <c r="B92" s="7" t="s">
        <v>47</v>
      </c>
      <c r="C92" s="29"/>
      <c r="D92" s="29"/>
      <c r="E92" s="17"/>
      <c r="F92" s="17"/>
      <c r="G92" s="17"/>
      <c r="H92" s="17">
        <v>0</v>
      </c>
      <c r="I92" s="17">
        <v>0</v>
      </c>
      <c r="J92" s="17">
        <v>0</v>
      </c>
      <c r="K92" s="13"/>
      <c r="L92" s="13"/>
      <c r="M92" s="13"/>
      <c r="N92" s="17"/>
    </row>
    <row r="93" spans="1:14" ht="12">
      <c r="A93" s="6" t="s">
        <v>118</v>
      </c>
      <c r="B93" s="7" t="s">
        <v>48</v>
      </c>
      <c r="C93" s="29"/>
      <c r="D93" s="29"/>
      <c r="E93" s="17"/>
      <c r="F93" s="17"/>
      <c r="G93" s="17"/>
      <c r="H93" s="17">
        <v>0</v>
      </c>
      <c r="I93" s="17">
        <v>0</v>
      </c>
      <c r="J93" s="17">
        <v>0</v>
      </c>
      <c r="K93" s="13"/>
      <c r="L93" s="13"/>
      <c r="M93" s="13"/>
      <c r="N93" s="17"/>
    </row>
    <row r="94" spans="1:14" ht="12">
      <c r="A94" s="6" t="s">
        <v>119</v>
      </c>
      <c r="B94" s="7" t="s">
        <v>49</v>
      </c>
      <c r="C94" s="29"/>
      <c r="D94" s="29"/>
      <c r="E94" s="17"/>
      <c r="F94" s="17"/>
      <c r="G94" s="17"/>
      <c r="H94" s="17">
        <v>0</v>
      </c>
      <c r="I94" s="17">
        <v>0</v>
      </c>
      <c r="J94" s="17">
        <v>0</v>
      </c>
      <c r="K94" s="13"/>
      <c r="L94" s="13"/>
      <c r="M94" s="13"/>
      <c r="N94" s="17"/>
    </row>
    <row r="95" spans="1:14" ht="12">
      <c r="A95" s="6" t="s">
        <v>120</v>
      </c>
      <c r="B95" s="7" t="s">
        <v>50</v>
      </c>
      <c r="C95" s="29"/>
      <c r="D95" s="29"/>
      <c r="E95" s="17"/>
      <c r="F95" s="17"/>
      <c r="G95" s="17"/>
      <c r="H95" s="17">
        <v>0</v>
      </c>
      <c r="I95" s="17">
        <v>0</v>
      </c>
      <c r="J95" s="17">
        <v>0</v>
      </c>
      <c r="K95" s="13"/>
      <c r="L95" s="13"/>
      <c r="M95" s="13"/>
      <c r="N95" s="17"/>
    </row>
    <row r="96" spans="1:14" ht="48">
      <c r="A96" s="6" t="s">
        <v>273</v>
      </c>
      <c r="B96" s="7" t="s">
        <v>274</v>
      </c>
      <c r="C96" s="29"/>
      <c r="D96" s="29"/>
      <c r="E96" s="17"/>
      <c r="F96" s="17"/>
      <c r="G96" s="17"/>
      <c r="H96" s="17">
        <v>0</v>
      </c>
      <c r="I96" s="17">
        <v>0</v>
      </c>
      <c r="J96" s="17">
        <v>0</v>
      </c>
      <c r="K96" s="13">
        <v>16700</v>
      </c>
      <c r="L96" s="13">
        <v>3011.48</v>
      </c>
      <c r="M96" s="13">
        <v>16700</v>
      </c>
      <c r="N96" s="17"/>
    </row>
    <row r="97" spans="1:14" ht="36">
      <c r="A97" s="26" t="s">
        <v>121</v>
      </c>
      <c r="B97" s="27" t="s">
        <v>122</v>
      </c>
      <c r="C97" s="15" t="s">
        <v>20</v>
      </c>
      <c r="D97" s="28">
        <v>1440</v>
      </c>
      <c r="E97" s="17">
        <v>26700</v>
      </c>
      <c r="F97" s="17">
        <v>0</v>
      </c>
      <c r="G97" s="17">
        <v>26700</v>
      </c>
      <c r="H97" s="17">
        <f aca="true" t="shared" si="15" ref="H97:M97">SUM(H98:H107)</f>
        <v>0</v>
      </c>
      <c r="I97" s="17">
        <f t="shared" si="15"/>
        <v>0</v>
      </c>
      <c r="J97" s="17">
        <f t="shared" si="15"/>
        <v>0</v>
      </c>
      <c r="K97" s="17">
        <f t="shared" si="15"/>
        <v>26700.46</v>
      </c>
      <c r="L97" s="17">
        <f t="shared" si="15"/>
        <v>1312.76</v>
      </c>
      <c r="M97" s="17">
        <f t="shared" si="15"/>
        <v>26700.46</v>
      </c>
      <c r="N97" s="17"/>
    </row>
    <row r="98" spans="1:14" ht="12">
      <c r="A98" s="6" t="s">
        <v>123</v>
      </c>
      <c r="B98" s="7" t="s">
        <v>43</v>
      </c>
      <c r="C98" s="29"/>
      <c r="D98" s="29"/>
      <c r="E98" s="17"/>
      <c r="F98" s="17"/>
      <c r="G98" s="17"/>
      <c r="H98" s="17">
        <v>0</v>
      </c>
      <c r="I98" s="17">
        <v>0</v>
      </c>
      <c r="J98" s="17">
        <v>0</v>
      </c>
      <c r="K98" s="13"/>
      <c r="L98" s="13"/>
      <c r="M98" s="13"/>
      <c r="N98" s="17"/>
    </row>
    <row r="99" spans="1:14" ht="24">
      <c r="A99" s="6" t="s">
        <v>124</v>
      </c>
      <c r="B99" s="7" t="s">
        <v>44</v>
      </c>
      <c r="C99" s="29"/>
      <c r="D99" s="29"/>
      <c r="E99" s="17"/>
      <c r="F99" s="17"/>
      <c r="G99" s="17"/>
      <c r="H99" s="17">
        <v>0</v>
      </c>
      <c r="I99" s="17">
        <v>0</v>
      </c>
      <c r="J99" s="17">
        <v>0</v>
      </c>
      <c r="K99" s="13">
        <v>6634</v>
      </c>
      <c r="L99" s="13">
        <v>0</v>
      </c>
      <c r="M99" s="13">
        <v>6634</v>
      </c>
      <c r="N99" s="17"/>
    </row>
    <row r="100" spans="1:14" ht="12">
      <c r="A100" s="6" t="s">
        <v>125</v>
      </c>
      <c r="B100" s="7" t="s">
        <v>45</v>
      </c>
      <c r="C100" s="29"/>
      <c r="D100" s="29"/>
      <c r="E100" s="17"/>
      <c r="F100" s="17"/>
      <c r="G100" s="17"/>
      <c r="H100" s="17">
        <v>0</v>
      </c>
      <c r="I100" s="17">
        <v>0</v>
      </c>
      <c r="J100" s="17">
        <v>0</v>
      </c>
      <c r="K100" s="13"/>
      <c r="L100" s="13"/>
      <c r="M100" s="13"/>
      <c r="N100" s="17"/>
    </row>
    <row r="101" spans="1:14" ht="12">
      <c r="A101" s="6" t="s">
        <v>126</v>
      </c>
      <c r="B101" s="7" t="s">
        <v>46</v>
      </c>
      <c r="C101" s="29"/>
      <c r="D101" s="29"/>
      <c r="E101" s="17"/>
      <c r="F101" s="17"/>
      <c r="G101" s="17"/>
      <c r="H101" s="17">
        <v>0</v>
      </c>
      <c r="I101" s="17">
        <v>0</v>
      </c>
      <c r="J101" s="17">
        <v>0</v>
      </c>
      <c r="K101" s="13"/>
      <c r="L101" s="13"/>
      <c r="M101" s="13"/>
      <c r="N101" s="17"/>
    </row>
    <row r="102" spans="1:14" ht="12">
      <c r="A102" s="6" t="s">
        <v>127</v>
      </c>
      <c r="B102" s="7" t="s">
        <v>47</v>
      </c>
      <c r="C102" s="29"/>
      <c r="D102" s="29"/>
      <c r="E102" s="17"/>
      <c r="F102" s="17"/>
      <c r="G102" s="17"/>
      <c r="H102" s="17">
        <v>0</v>
      </c>
      <c r="I102" s="17">
        <v>0</v>
      </c>
      <c r="J102" s="17">
        <v>0</v>
      </c>
      <c r="K102" s="13"/>
      <c r="L102" s="13"/>
      <c r="M102" s="13"/>
      <c r="N102" s="17"/>
    </row>
    <row r="103" spans="1:14" ht="12">
      <c r="A103" s="6" t="s">
        <v>128</v>
      </c>
      <c r="B103" s="7" t="s">
        <v>48</v>
      </c>
      <c r="C103" s="29"/>
      <c r="D103" s="29"/>
      <c r="E103" s="17"/>
      <c r="F103" s="17"/>
      <c r="G103" s="17"/>
      <c r="H103" s="17">
        <v>0</v>
      </c>
      <c r="I103" s="17">
        <v>0</v>
      </c>
      <c r="J103" s="17">
        <v>0</v>
      </c>
      <c r="K103" s="13"/>
      <c r="L103" s="13"/>
      <c r="M103" s="13"/>
      <c r="N103" s="17"/>
    </row>
    <row r="104" spans="1:14" ht="12">
      <c r="A104" s="6" t="s">
        <v>129</v>
      </c>
      <c r="B104" s="7" t="s">
        <v>49</v>
      </c>
      <c r="C104" s="29"/>
      <c r="D104" s="29"/>
      <c r="E104" s="17"/>
      <c r="F104" s="17"/>
      <c r="G104" s="17"/>
      <c r="H104" s="17">
        <v>0</v>
      </c>
      <c r="I104" s="17">
        <v>0</v>
      </c>
      <c r="J104" s="17">
        <v>0</v>
      </c>
      <c r="N104" s="17"/>
    </row>
    <row r="105" spans="1:14" ht="12">
      <c r="A105" s="6" t="s">
        <v>130</v>
      </c>
      <c r="B105" s="7" t="s">
        <v>50</v>
      </c>
      <c r="C105" s="29"/>
      <c r="D105" s="29"/>
      <c r="E105" s="17"/>
      <c r="F105" s="17"/>
      <c r="G105" s="17"/>
      <c r="H105" s="17">
        <v>0</v>
      </c>
      <c r="I105" s="17">
        <v>0</v>
      </c>
      <c r="J105" s="17">
        <v>0</v>
      </c>
      <c r="K105" s="13"/>
      <c r="L105" s="13"/>
      <c r="M105" s="13"/>
      <c r="N105" s="17"/>
    </row>
    <row r="106" spans="1:14" ht="12">
      <c r="A106" s="6" t="s">
        <v>277</v>
      </c>
      <c r="B106" s="7" t="s">
        <v>278</v>
      </c>
      <c r="C106" s="29"/>
      <c r="D106" s="29"/>
      <c r="E106" s="17"/>
      <c r="F106" s="17"/>
      <c r="G106" s="17"/>
      <c r="H106" s="17">
        <v>0</v>
      </c>
      <c r="I106" s="17">
        <v>0</v>
      </c>
      <c r="J106" s="17">
        <v>0</v>
      </c>
      <c r="K106" s="13">
        <v>13991</v>
      </c>
      <c r="L106" s="13">
        <v>915.3</v>
      </c>
      <c r="M106" s="13">
        <v>13991</v>
      </c>
      <c r="N106" s="17"/>
    </row>
    <row r="107" spans="1:14" ht="12">
      <c r="A107" s="32" t="s">
        <v>306</v>
      </c>
      <c r="B107" s="32" t="s">
        <v>305</v>
      </c>
      <c r="C107" s="29"/>
      <c r="D107" s="29"/>
      <c r="E107" s="17"/>
      <c r="F107" s="17"/>
      <c r="G107" s="17"/>
      <c r="H107" s="17">
        <v>0</v>
      </c>
      <c r="I107" s="17">
        <v>0</v>
      </c>
      <c r="J107" s="17">
        <v>0</v>
      </c>
      <c r="K107" s="13">
        <v>6075.46</v>
      </c>
      <c r="L107" s="13">
        <v>397.46</v>
      </c>
      <c r="M107" s="13">
        <v>6075.46</v>
      </c>
      <c r="N107" s="17"/>
    </row>
    <row r="108" spans="1:14" ht="12">
      <c r="A108" s="23" t="s">
        <v>131</v>
      </c>
      <c r="B108" s="8" t="s">
        <v>132</v>
      </c>
      <c r="C108" s="9"/>
      <c r="D108" s="31"/>
      <c r="E108" s="21">
        <f>SUM(E109)</f>
        <v>15000</v>
      </c>
      <c r="F108" s="21">
        <f>SUM(F109)</f>
        <v>2705</v>
      </c>
      <c r="G108" s="21">
        <f>SUM(G109)</f>
        <v>15000</v>
      </c>
      <c r="H108" s="21">
        <f aca="true" t="shared" si="16" ref="H108:M108">H109</f>
        <v>0</v>
      </c>
      <c r="I108" s="21">
        <f t="shared" si="16"/>
        <v>0</v>
      </c>
      <c r="J108" s="21">
        <f t="shared" si="16"/>
        <v>0</v>
      </c>
      <c r="K108" s="21">
        <f t="shared" si="16"/>
        <v>15000</v>
      </c>
      <c r="L108" s="21">
        <f t="shared" si="16"/>
        <v>2704.92</v>
      </c>
      <c r="M108" s="21">
        <f t="shared" si="16"/>
        <v>15000</v>
      </c>
      <c r="N108" s="21">
        <f>INT((J108+M108)/G108*10000)/100</f>
        <v>100</v>
      </c>
    </row>
    <row r="109" spans="1:14" ht="24">
      <c r="A109" s="26" t="s">
        <v>133</v>
      </c>
      <c r="B109" s="27" t="s">
        <v>134</v>
      </c>
      <c r="C109" s="15" t="s">
        <v>67</v>
      </c>
      <c r="D109" s="15">
        <v>1</v>
      </c>
      <c r="E109" s="17">
        <v>15000</v>
      </c>
      <c r="F109" s="17">
        <v>2705</v>
      </c>
      <c r="G109" s="17">
        <v>15000</v>
      </c>
      <c r="H109" s="17">
        <f aca="true" t="shared" si="17" ref="H109:M109">SUM(H110:H111)</f>
        <v>0</v>
      </c>
      <c r="I109" s="17">
        <f t="shared" si="17"/>
        <v>0</v>
      </c>
      <c r="J109" s="17">
        <f t="shared" si="17"/>
        <v>0</v>
      </c>
      <c r="K109" s="17">
        <f t="shared" si="17"/>
        <v>15000</v>
      </c>
      <c r="L109" s="17">
        <f t="shared" si="17"/>
        <v>2704.92</v>
      </c>
      <c r="M109" s="17">
        <f t="shared" si="17"/>
        <v>15000</v>
      </c>
      <c r="N109" s="17"/>
    </row>
    <row r="110" spans="1:14" ht="12">
      <c r="A110" s="6" t="s">
        <v>135</v>
      </c>
      <c r="B110" s="7" t="s">
        <v>95</v>
      </c>
      <c r="C110" s="29"/>
      <c r="D110" s="29"/>
      <c r="E110" s="17"/>
      <c r="F110" s="17"/>
      <c r="G110" s="17"/>
      <c r="H110" s="17">
        <v>0</v>
      </c>
      <c r="I110" s="17">
        <v>0</v>
      </c>
      <c r="J110" s="17">
        <v>0</v>
      </c>
      <c r="K110" s="13"/>
      <c r="L110" s="13"/>
      <c r="M110" s="13"/>
      <c r="N110" s="17"/>
    </row>
    <row r="111" spans="1:14" ht="24">
      <c r="A111" s="6" t="s">
        <v>281</v>
      </c>
      <c r="B111" s="7" t="s">
        <v>282</v>
      </c>
      <c r="C111" s="29"/>
      <c r="D111" s="29"/>
      <c r="E111" s="17"/>
      <c r="F111" s="17"/>
      <c r="G111" s="17"/>
      <c r="H111" s="17">
        <v>0</v>
      </c>
      <c r="I111" s="17">
        <v>0</v>
      </c>
      <c r="J111" s="17">
        <v>0</v>
      </c>
      <c r="K111" s="13">
        <v>15000</v>
      </c>
      <c r="L111" s="13">
        <v>2704.92</v>
      </c>
      <c r="M111" s="13">
        <v>15000</v>
      </c>
      <c r="N111" s="17"/>
    </row>
    <row r="112" spans="1:14" ht="12">
      <c r="A112" s="23" t="s">
        <v>136</v>
      </c>
      <c r="B112" s="8" t="s">
        <v>137</v>
      </c>
      <c r="C112" s="9"/>
      <c r="D112" s="31"/>
      <c r="E112" s="21">
        <f>SUM(E113:E121)</f>
        <v>78000</v>
      </c>
      <c r="F112" s="21">
        <f>SUM(F113:F121)</f>
        <v>14065</v>
      </c>
      <c r="G112" s="21">
        <f>SUM(G113:G121)</f>
        <v>78000</v>
      </c>
      <c r="H112" s="21">
        <f aca="true" t="shared" si="18" ref="H112:M112">H113+H116+H121</f>
        <v>36000</v>
      </c>
      <c r="I112" s="21">
        <f t="shared" si="18"/>
        <v>6491.8</v>
      </c>
      <c r="J112" s="21">
        <f t="shared" si="18"/>
        <v>36000</v>
      </c>
      <c r="K112" s="21">
        <f t="shared" si="18"/>
        <v>42000</v>
      </c>
      <c r="L112" s="21">
        <f t="shared" si="18"/>
        <v>7573.77</v>
      </c>
      <c r="M112" s="21">
        <f t="shared" si="18"/>
        <v>42000</v>
      </c>
      <c r="N112" s="21">
        <f>INT((J112+M112)/G112*10000)/100</f>
        <v>100</v>
      </c>
    </row>
    <row r="113" spans="1:14" ht="48">
      <c r="A113" s="26" t="s">
        <v>138</v>
      </c>
      <c r="B113" s="27" t="s">
        <v>139</v>
      </c>
      <c r="C113" s="15" t="s">
        <v>20</v>
      </c>
      <c r="D113" s="28">
        <v>300</v>
      </c>
      <c r="E113" s="17">
        <v>18000</v>
      </c>
      <c r="F113" s="17">
        <v>3246</v>
      </c>
      <c r="G113" s="17">
        <v>18000</v>
      </c>
      <c r="H113" s="17">
        <f aca="true" t="shared" si="19" ref="H113:M113">SUM(H114:H115)</f>
        <v>0</v>
      </c>
      <c r="I113" s="17">
        <f t="shared" si="19"/>
        <v>0</v>
      </c>
      <c r="J113" s="17">
        <f t="shared" si="19"/>
        <v>0</v>
      </c>
      <c r="K113" s="17">
        <f t="shared" si="19"/>
        <v>18000</v>
      </c>
      <c r="L113" s="17">
        <f t="shared" si="19"/>
        <v>3245.9</v>
      </c>
      <c r="M113" s="17">
        <f t="shared" si="19"/>
        <v>18000</v>
      </c>
      <c r="N113" s="17"/>
    </row>
    <row r="114" spans="1:14" ht="12">
      <c r="A114" s="6" t="s">
        <v>140</v>
      </c>
      <c r="B114" s="7" t="s">
        <v>95</v>
      </c>
      <c r="C114" s="29"/>
      <c r="D114" s="29"/>
      <c r="E114" s="17"/>
      <c r="F114" s="17"/>
      <c r="G114" s="17"/>
      <c r="H114" s="17">
        <v>0</v>
      </c>
      <c r="I114" s="17">
        <v>0</v>
      </c>
      <c r="J114" s="17">
        <v>0</v>
      </c>
      <c r="K114" s="13"/>
      <c r="L114" s="13"/>
      <c r="M114" s="13"/>
      <c r="N114" s="17"/>
    </row>
    <row r="115" spans="1:14" ht="48">
      <c r="A115" s="6" t="s">
        <v>284</v>
      </c>
      <c r="B115" s="7" t="s">
        <v>285</v>
      </c>
      <c r="C115" s="29"/>
      <c r="D115" s="29"/>
      <c r="E115" s="17"/>
      <c r="F115" s="17"/>
      <c r="G115" s="17"/>
      <c r="H115" s="17">
        <v>0</v>
      </c>
      <c r="I115" s="17">
        <v>0</v>
      </c>
      <c r="J115" s="17">
        <v>0</v>
      </c>
      <c r="K115" s="13">
        <v>18000</v>
      </c>
      <c r="L115" s="13">
        <v>3245.9</v>
      </c>
      <c r="M115" s="13">
        <v>18000</v>
      </c>
      <c r="N115" s="17"/>
    </row>
    <row r="116" spans="1:14" ht="24">
      <c r="A116" s="26" t="s">
        <v>141</v>
      </c>
      <c r="B116" s="27" t="s">
        <v>142</v>
      </c>
      <c r="C116" s="15" t="s">
        <v>29</v>
      </c>
      <c r="D116" s="15">
        <v>12</v>
      </c>
      <c r="E116" s="17">
        <v>24000</v>
      </c>
      <c r="F116" s="17">
        <v>4328</v>
      </c>
      <c r="G116" s="17">
        <v>24000</v>
      </c>
      <c r="H116" s="17">
        <f aca="true" t="shared" si="20" ref="H116:M116">SUM(H117:H120)</f>
        <v>0</v>
      </c>
      <c r="I116" s="17">
        <f t="shared" si="20"/>
        <v>0</v>
      </c>
      <c r="J116" s="17">
        <f t="shared" si="20"/>
        <v>0</v>
      </c>
      <c r="K116" s="17">
        <f t="shared" si="20"/>
        <v>24000</v>
      </c>
      <c r="L116" s="17">
        <f t="shared" si="20"/>
        <v>4327.87</v>
      </c>
      <c r="M116" s="17">
        <f t="shared" si="20"/>
        <v>24000</v>
      </c>
      <c r="N116" s="17"/>
    </row>
    <row r="117" spans="1:14" ht="12">
      <c r="A117" s="6" t="s">
        <v>143</v>
      </c>
      <c r="B117" s="7" t="s">
        <v>144</v>
      </c>
      <c r="C117" s="29"/>
      <c r="D117" s="29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12">
      <c r="A118" s="6" t="s">
        <v>145</v>
      </c>
      <c r="B118" s="7" t="s">
        <v>146</v>
      </c>
      <c r="C118" s="29"/>
      <c r="D118" s="29"/>
      <c r="E118" s="17"/>
      <c r="F118" s="17"/>
      <c r="G118" s="17"/>
      <c r="H118" s="17">
        <v>0</v>
      </c>
      <c r="I118" s="17">
        <v>0</v>
      </c>
      <c r="J118" s="17">
        <v>0</v>
      </c>
      <c r="K118" s="13"/>
      <c r="L118" s="13"/>
      <c r="M118" s="13"/>
      <c r="N118" s="17"/>
    </row>
    <row r="119" spans="1:14" ht="12">
      <c r="A119" s="6" t="s">
        <v>147</v>
      </c>
      <c r="B119" s="7" t="s">
        <v>148</v>
      </c>
      <c r="C119" s="29"/>
      <c r="D119" s="29"/>
      <c r="E119" s="17"/>
      <c r="F119" s="17"/>
      <c r="G119" s="17"/>
      <c r="H119" s="17">
        <v>0</v>
      </c>
      <c r="I119" s="17">
        <v>0</v>
      </c>
      <c r="J119" s="17">
        <v>0</v>
      </c>
      <c r="K119" s="13"/>
      <c r="L119" s="13"/>
      <c r="M119" s="13"/>
      <c r="N119" s="17"/>
    </row>
    <row r="120" spans="1:14" ht="24">
      <c r="A120" s="6" t="s">
        <v>275</v>
      </c>
      <c r="B120" s="7" t="s">
        <v>276</v>
      </c>
      <c r="C120" s="29"/>
      <c r="D120" s="29"/>
      <c r="E120" s="17"/>
      <c r="F120" s="17"/>
      <c r="G120" s="17"/>
      <c r="H120" s="17">
        <v>0</v>
      </c>
      <c r="I120" s="17">
        <v>0</v>
      </c>
      <c r="J120" s="17">
        <v>0</v>
      </c>
      <c r="K120" s="13">
        <v>24000</v>
      </c>
      <c r="L120" s="13">
        <v>4327.87</v>
      </c>
      <c r="M120" s="13">
        <v>24000</v>
      </c>
      <c r="N120" s="17"/>
    </row>
    <row r="121" spans="1:14" ht="48">
      <c r="A121" s="26" t="s">
        <v>149</v>
      </c>
      <c r="B121" s="27" t="s">
        <v>150</v>
      </c>
      <c r="C121" s="15" t="s">
        <v>67</v>
      </c>
      <c r="D121" s="15">
        <v>3</v>
      </c>
      <c r="E121" s="17">
        <v>36000</v>
      </c>
      <c r="F121" s="17">
        <v>6491</v>
      </c>
      <c r="G121" s="17">
        <v>36000</v>
      </c>
      <c r="H121" s="17">
        <f aca="true" t="shared" si="21" ref="H121:M121">SUM(H122:H127)</f>
        <v>36000</v>
      </c>
      <c r="I121" s="17">
        <f t="shared" si="21"/>
        <v>6491.8</v>
      </c>
      <c r="J121" s="17">
        <f t="shared" si="21"/>
        <v>36000</v>
      </c>
      <c r="K121" s="17">
        <f t="shared" si="21"/>
        <v>0</v>
      </c>
      <c r="L121" s="17">
        <f t="shared" si="21"/>
        <v>0</v>
      </c>
      <c r="M121" s="17">
        <f t="shared" si="21"/>
        <v>0</v>
      </c>
      <c r="N121" s="17"/>
    </row>
    <row r="122" spans="1:14" ht="12">
      <c r="A122" s="6" t="s">
        <v>151</v>
      </c>
      <c r="B122" s="7" t="s">
        <v>70</v>
      </c>
      <c r="C122" s="29"/>
      <c r="D122" s="29"/>
      <c r="E122" s="17"/>
      <c r="F122" s="17"/>
      <c r="G122" s="17"/>
      <c r="H122" s="17">
        <v>0</v>
      </c>
      <c r="I122" s="17">
        <v>0</v>
      </c>
      <c r="J122" s="17">
        <v>0</v>
      </c>
      <c r="K122" s="13"/>
      <c r="L122" s="13"/>
      <c r="M122" s="13"/>
      <c r="N122" s="17"/>
    </row>
    <row r="123" spans="1:14" ht="12">
      <c r="A123" s="6" t="s">
        <v>152</v>
      </c>
      <c r="B123" s="7" t="s">
        <v>72</v>
      </c>
      <c r="C123" s="29"/>
      <c r="D123" s="29"/>
      <c r="E123" s="17"/>
      <c r="F123" s="17"/>
      <c r="G123" s="17"/>
      <c r="H123" s="17">
        <v>36000</v>
      </c>
      <c r="I123" s="17">
        <v>6491.8</v>
      </c>
      <c r="J123" s="17">
        <v>36000</v>
      </c>
      <c r="K123" s="13"/>
      <c r="L123" s="13"/>
      <c r="M123" s="13"/>
      <c r="N123" s="17"/>
    </row>
    <row r="124" spans="1:14" ht="12">
      <c r="A124" s="6" t="s">
        <v>153</v>
      </c>
      <c r="B124" s="7" t="s">
        <v>74</v>
      </c>
      <c r="C124" s="29"/>
      <c r="D124" s="29"/>
      <c r="E124" s="17"/>
      <c r="F124" s="17"/>
      <c r="G124" s="17"/>
      <c r="H124" s="17">
        <v>0</v>
      </c>
      <c r="I124" s="17">
        <v>0</v>
      </c>
      <c r="J124" s="17">
        <v>0</v>
      </c>
      <c r="K124" s="13"/>
      <c r="L124" s="13"/>
      <c r="M124" s="13"/>
      <c r="N124" s="17"/>
    </row>
    <row r="125" spans="1:14" ht="12">
      <c r="A125" s="6" t="s">
        <v>154</v>
      </c>
      <c r="B125" s="7" t="s">
        <v>76</v>
      </c>
      <c r="C125" s="29"/>
      <c r="D125" s="29"/>
      <c r="E125" s="17"/>
      <c r="F125" s="17"/>
      <c r="G125" s="17"/>
      <c r="H125" s="17">
        <v>0</v>
      </c>
      <c r="I125" s="17">
        <v>0</v>
      </c>
      <c r="J125" s="17">
        <v>0</v>
      </c>
      <c r="K125" s="13"/>
      <c r="L125" s="13"/>
      <c r="M125" s="13"/>
      <c r="N125" s="17"/>
    </row>
    <row r="126" spans="1:14" ht="12">
      <c r="A126" s="6" t="s">
        <v>155</v>
      </c>
      <c r="B126" s="7" t="s">
        <v>78</v>
      </c>
      <c r="C126" s="29"/>
      <c r="D126" s="29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6" t="s">
        <v>51</v>
      </c>
      <c r="B127" s="7"/>
      <c r="C127" s="29"/>
      <c r="D127" s="29"/>
      <c r="E127" s="17"/>
      <c r="F127" s="17"/>
      <c r="G127" s="17"/>
      <c r="H127" s="17">
        <v>0</v>
      </c>
      <c r="I127" s="17">
        <v>0</v>
      </c>
      <c r="J127" s="17">
        <v>0</v>
      </c>
      <c r="K127" s="13"/>
      <c r="L127" s="13"/>
      <c r="M127" s="13"/>
      <c r="N127" s="17"/>
    </row>
    <row r="128" spans="1:14" ht="12">
      <c r="A128" s="23" t="s">
        <v>156</v>
      </c>
      <c r="B128" s="8" t="s">
        <v>91</v>
      </c>
      <c r="C128" s="9"/>
      <c r="D128" s="3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12">
      <c r="A129" s="23" t="s">
        <v>157</v>
      </c>
      <c r="B129" s="8" t="s">
        <v>98</v>
      </c>
      <c r="C129" s="9"/>
      <c r="D129" s="31"/>
      <c r="E129" s="21">
        <f>SUM(E130)</f>
        <v>12000</v>
      </c>
      <c r="F129" s="21">
        <f>SUM(F130)</f>
        <v>2164</v>
      </c>
      <c r="G129" s="21">
        <f>SUM(G130)</f>
        <v>12000</v>
      </c>
      <c r="H129" s="21">
        <f aca="true" t="shared" si="22" ref="H129:M129">H130</f>
        <v>0</v>
      </c>
      <c r="I129" s="21">
        <f t="shared" si="22"/>
        <v>0</v>
      </c>
      <c r="J129" s="21">
        <f t="shared" si="22"/>
        <v>0</v>
      </c>
      <c r="K129" s="21">
        <f>K130</f>
        <v>12000.32</v>
      </c>
      <c r="L129" s="21">
        <f t="shared" si="22"/>
        <v>785.0699999999999</v>
      </c>
      <c r="M129" s="21">
        <f t="shared" si="22"/>
        <v>12000.32</v>
      </c>
      <c r="N129" s="21">
        <f>INT((J129+M129)/G129*10000)/100</f>
        <v>100</v>
      </c>
    </row>
    <row r="130" spans="1:14" ht="60">
      <c r="A130" s="26" t="s">
        <v>158</v>
      </c>
      <c r="B130" s="27" t="s">
        <v>159</v>
      </c>
      <c r="C130" s="15" t="s">
        <v>36</v>
      </c>
      <c r="D130" s="15">
        <v>3</v>
      </c>
      <c r="E130" s="17">
        <v>12000</v>
      </c>
      <c r="F130" s="17">
        <v>2164</v>
      </c>
      <c r="G130" s="17">
        <v>12000</v>
      </c>
      <c r="H130" s="17">
        <f aca="true" t="shared" si="23" ref="H130:M130">SUM(H131:H135)</f>
        <v>0</v>
      </c>
      <c r="I130" s="17">
        <f t="shared" si="23"/>
        <v>0</v>
      </c>
      <c r="J130" s="17">
        <f t="shared" si="23"/>
        <v>0</v>
      </c>
      <c r="K130" s="17">
        <f t="shared" si="23"/>
        <v>12000.32</v>
      </c>
      <c r="L130" s="17">
        <f t="shared" si="23"/>
        <v>785.0699999999999</v>
      </c>
      <c r="M130" s="17">
        <f t="shared" si="23"/>
        <v>12000.32</v>
      </c>
      <c r="N130" s="17"/>
    </row>
    <row r="131" spans="1:14" ht="12">
      <c r="A131" s="6" t="s">
        <v>160</v>
      </c>
      <c r="B131" s="7" t="s">
        <v>102</v>
      </c>
      <c r="C131" s="29"/>
      <c r="D131" s="29"/>
      <c r="E131" s="17"/>
      <c r="F131" s="17"/>
      <c r="G131" s="17"/>
      <c r="H131" s="17">
        <v>0</v>
      </c>
      <c r="I131" s="17">
        <v>0</v>
      </c>
      <c r="J131" s="17">
        <v>0</v>
      </c>
      <c r="K131" s="13"/>
      <c r="N131" s="17"/>
    </row>
    <row r="132" spans="1:14" ht="12">
      <c r="A132" s="6" t="s">
        <v>161</v>
      </c>
      <c r="B132" s="7" t="s">
        <v>104</v>
      </c>
      <c r="C132" s="29"/>
      <c r="D132" s="29"/>
      <c r="E132" s="17"/>
      <c r="F132" s="17"/>
      <c r="G132" s="17"/>
      <c r="H132" s="17">
        <v>0</v>
      </c>
      <c r="I132" s="17">
        <v>0</v>
      </c>
      <c r="J132" s="17">
        <v>0</v>
      </c>
      <c r="K132" s="13"/>
      <c r="L132" s="13"/>
      <c r="M132" s="13"/>
      <c r="N132" s="17"/>
    </row>
    <row r="133" spans="1:14" ht="12">
      <c r="A133" s="6" t="s">
        <v>162</v>
      </c>
      <c r="B133" s="7" t="s">
        <v>163</v>
      </c>
      <c r="C133" s="29"/>
      <c r="D133" s="29"/>
      <c r="E133" s="17"/>
      <c r="F133" s="17"/>
      <c r="G133" s="17"/>
      <c r="H133" s="17">
        <v>0</v>
      </c>
      <c r="I133" s="17">
        <v>0</v>
      </c>
      <c r="J133" s="17">
        <v>0</v>
      </c>
      <c r="N133" s="17"/>
    </row>
    <row r="134" spans="1:14" ht="12">
      <c r="A134" s="6" t="s">
        <v>302</v>
      </c>
      <c r="B134" s="7" t="s">
        <v>303</v>
      </c>
      <c r="C134" s="29"/>
      <c r="D134" s="29"/>
      <c r="E134" s="17"/>
      <c r="F134" s="17"/>
      <c r="G134" s="17"/>
      <c r="H134" s="17">
        <v>0</v>
      </c>
      <c r="I134" s="17">
        <v>0</v>
      </c>
      <c r="J134" s="17">
        <v>0</v>
      </c>
      <c r="K134" s="13">
        <v>4750</v>
      </c>
      <c r="L134" s="13">
        <v>310.75</v>
      </c>
      <c r="M134" s="13">
        <v>4750</v>
      </c>
      <c r="N134" s="17"/>
    </row>
    <row r="135" spans="1:14" ht="12">
      <c r="A135" s="32" t="s">
        <v>304</v>
      </c>
      <c r="B135" s="32" t="s">
        <v>305</v>
      </c>
      <c r="C135" s="29"/>
      <c r="D135" s="29"/>
      <c r="E135" s="17"/>
      <c r="F135" s="17"/>
      <c r="G135" s="17"/>
      <c r="H135" s="17">
        <v>0</v>
      </c>
      <c r="I135" s="17">
        <v>0</v>
      </c>
      <c r="J135" s="17">
        <v>0</v>
      </c>
      <c r="K135" s="1">
        <v>7250.32</v>
      </c>
      <c r="L135" s="13">
        <v>474.32</v>
      </c>
      <c r="M135" s="13">
        <v>7250.32</v>
      </c>
      <c r="N135" s="17"/>
    </row>
    <row r="136" spans="1:14" ht="12">
      <c r="A136" s="23" t="s">
        <v>164</v>
      </c>
      <c r="B136" s="8" t="s">
        <v>165</v>
      </c>
      <c r="C136" s="9"/>
      <c r="D136" s="9"/>
      <c r="E136" s="9"/>
      <c r="F136" s="9"/>
      <c r="G136" s="9"/>
      <c r="H136" s="10"/>
      <c r="I136" s="10"/>
      <c r="J136" s="10"/>
      <c r="K136" s="10"/>
      <c r="L136" s="10"/>
      <c r="M136" s="10"/>
      <c r="N136" s="11"/>
    </row>
    <row r="137" spans="1:14" ht="12">
      <c r="A137" s="23" t="s">
        <v>166</v>
      </c>
      <c r="B137" s="8" t="s">
        <v>110</v>
      </c>
      <c r="C137" s="9"/>
      <c r="D137" s="3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2">
      <c r="A138" s="23" t="s">
        <v>167</v>
      </c>
      <c r="B138" s="8" t="s">
        <v>132</v>
      </c>
      <c r="C138" s="9"/>
      <c r="D138" s="3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">
      <c r="A139" s="23" t="s">
        <v>168</v>
      </c>
      <c r="B139" s="8" t="s">
        <v>137</v>
      </c>
      <c r="C139" s="9"/>
      <c r="D139" s="3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">
      <c r="A140" s="23" t="s">
        <v>169</v>
      </c>
      <c r="B140" s="8" t="s">
        <v>91</v>
      </c>
      <c r="C140" s="9"/>
      <c r="D140" s="31"/>
      <c r="E140" s="21">
        <f>SUM(E141:E152)</f>
        <v>37000</v>
      </c>
      <c r="F140" s="21">
        <f>SUM(F141:F152)</f>
        <v>0</v>
      </c>
      <c r="G140" s="21">
        <f>SUM(G141:G152)</f>
        <v>37000</v>
      </c>
      <c r="H140" s="21">
        <f aca="true" t="shared" si="24" ref="H140:M140">H141+H152</f>
        <v>28627.809999999998</v>
      </c>
      <c r="I140" s="21">
        <f t="shared" si="24"/>
        <v>2317.25</v>
      </c>
      <c r="J140" s="21">
        <f t="shared" si="24"/>
        <v>28627.809999999998</v>
      </c>
      <c r="K140" s="21">
        <f t="shared" si="24"/>
        <v>7563.490000000001</v>
      </c>
      <c r="L140" s="21">
        <f t="shared" si="24"/>
        <v>470.38</v>
      </c>
      <c r="M140" s="21">
        <f t="shared" si="24"/>
        <v>7563.490000000001</v>
      </c>
      <c r="N140" s="21">
        <f>INT((J140+M140)/G140*10000)/100</f>
        <v>97.81</v>
      </c>
    </row>
    <row r="141" spans="1:14" ht="24">
      <c r="A141" s="26" t="s">
        <v>170</v>
      </c>
      <c r="B141" s="27" t="s">
        <v>171</v>
      </c>
      <c r="C141" s="15" t="s">
        <v>36</v>
      </c>
      <c r="D141" s="15">
        <v>9</v>
      </c>
      <c r="E141" s="17">
        <v>27000</v>
      </c>
      <c r="F141" s="17">
        <v>0</v>
      </c>
      <c r="G141" s="17">
        <v>27000</v>
      </c>
      <c r="H141" s="17">
        <f aca="true" t="shared" si="25" ref="H141:M141">SUM(H142:H151)</f>
        <v>28627.809999999998</v>
      </c>
      <c r="I141" s="17">
        <f t="shared" si="25"/>
        <v>2317.25</v>
      </c>
      <c r="J141" s="17">
        <f t="shared" si="25"/>
        <v>28627.809999999998</v>
      </c>
      <c r="K141" s="17">
        <f t="shared" si="25"/>
        <v>0</v>
      </c>
      <c r="L141" s="17">
        <f t="shared" si="25"/>
        <v>0</v>
      </c>
      <c r="M141" s="17">
        <f t="shared" si="25"/>
        <v>0</v>
      </c>
      <c r="N141" s="17"/>
    </row>
    <row r="142" spans="1:14" ht="12">
      <c r="A142" s="6" t="s">
        <v>172</v>
      </c>
      <c r="B142" s="7" t="s">
        <v>173</v>
      </c>
      <c r="C142" s="29"/>
      <c r="D142" s="29"/>
      <c r="E142" s="17"/>
      <c r="F142" s="17"/>
      <c r="G142" s="17"/>
      <c r="H142" s="17">
        <v>0</v>
      </c>
      <c r="I142" s="17">
        <v>0</v>
      </c>
      <c r="J142" s="17">
        <v>0</v>
      </c>
      <c r="K142" s="13"/>
      <c r="L142" s="13"/>
      <c r="M142" s="13"/>
      <c r="N142" s="17"/>
    </row>
    <row r="143" spans="1:14" ht="12">
      <c r="A143" s="6" t="s">
        <v>174</v>
      </c>
      <c r="B143" s="7" t="s">
        <v>175</v>
      </c>
      <c r="C143" s="29"/>
      <c r="D143" s="29"/>
      <c r="E143" s="17"/>
      <c r="F143" s="17"/>
      <c r="G143" s="17"/>
      <c r="H143" s="17">
        <v>2698.64</v>
      </c>
      <c r="I143" s="17">
        <v>486.64</v>
      </c>
      <c r="J143" s="17">
        <v>2698.64</v>
      </c>
      <c r="K143" s="13"/>
      <c r="L143" s="13"/>
      <c r="M143" s="13"/>
      <c r="N143" s="17"/>
    </row>
    <row r="144" spans="1:14" ht="12">
      <c r="A144" s="6" t="s">
        <v>176</v>
      </c>
      <c r="B144" s="7" t="s">
        <v>177</v>
      </c>
      <c r="C144" s="29"/>
      <c r="D144" s="29"/>
      <c r="E144" s="17"/>
      <c r="F144" s="17"/>
      <c r="G144" s="17"/>
      <c r="H144" s="17">
        <v>0</v>
      </c>
      <c r="I144" s="17">
        <v>0</v>
      </c>
      <c r="J144" s="17">
        <v>0</v>
      </c>
      <c r="K144" s="13"/>
      <c r="L144" s="13"/>
      <c r="M144" s="13"/>
      <c r="N144" s="17"/>
    </row>
    <row r="145" spans="1:14" ht="12">
      <c r="A145" s="6" t="s">
        <v>178</v>
      </c>
      <c r="B145" s="7" t="s">
        <v>179</v>
      </c>
      <c r="C145" s="29"/>
      <c r="D145" s="29"/>
      <c r="E145" s="17"/>
      <c r="F145" s="17"/>
      <c r="G145" s="17"/>
      <c r="H145" s="17">
        <v>0</v>
      </c>
      <c r="I145" s="17">
        <v>0</v>
      </c>
      <c r="J145" s="17">
        <v>0</v>
      </c>
      <c r="K145" s="13"/>
      <c r="L145" s="13"/>
      <c r="M145" s="13"/>
      <c r="N145" s="17"/>
    </row>
    <row r="146" spans="1:14" ht="36">
      <c r="A146" s="6" t="s">
        <v>180</v>
      </c>
      <c r="B146" s="7" t="s">
        <v>181</v>
      </c>
      <c r="C146" s="29"/>
      <c r="D146" s="29"/>
      <c r="E146" s="17"/>
      <c r="F146" s="17"/>
      <c r="G146" s="17"/>
      <c r="H146" s="17">
        <v>4928</v>
      </c>
      <c r="I146" s="17">
        <v>322.39</v>
      </c>
      <c r="J146" s="17">
        <v>4928</v>
      </c>
      <c r="K146" s="13"/>
      <c r="L146" s="13"/>
      <c r="M146" s="13"/>
      <c r="N146" s="17"/>
    </row>
    <row r="147" spans="1:14" ht="24">
      <c r="A147" s="6" t="s">
        <v>182</v>
      </c>
      <c r="B147" s="7" t="s">
        <v>183</v>
      </c>
      <c r="C147" s="29"/>
      <c r="D147" s="29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24">
      <c r="A148" s="6" t="s">
        <v>184</v>
      </c>
      <c r="B148" s="7" t="s">
        <v>185</v>
      </c>
      <c r="C148" s="29"/>
      <c r="D148" s="29"/>
      <c r="E148" s="17"/>
      <c r="F148" s="17"/>
      <c r="G148" s="17"/>
      <c r="H148" s="17">
        <v>3999.55</v>
      </c>
      <c r="I148" s="17">
        <v>526.81</v>
      </c>
      <c r="J148" s="17">
        <v>3999.55</v>
      </c>
      <c r="K148" s="13"/>
      <c r="L148" s="13"/>
      <c r="M148" s="13"/>
      <c r="N148" s="17"/>
    </row>
    <row r="149" spans="1:14" ht="12">
      <c r="A149" s="6" t="s">
        <v>186</v>
      </c>
      <c r="B149" s="7" t="s">
        <v>187</v>
      </c>
      <c r="C149" s="29"/>
      <c r="D149" s="29"/>
      <c r="E149" s="17"/>
      <c r="F149" s="17"/>
      <c r="G149" s="17"/>
      <c r="H149" s="17">
        <v>2000</v>
      </c>
      <c r="I149" s="17">
        <v>0</v>
      </c>
      <c r="J149" s="17">
        <v>2000</v>
      </c>
      <c r="K149" s="13"/>
      <c r="L149" s="13"/>
      <c r="M149" s="13"/>
      <c r="N149" s="17"/>
    </row>
    <row r="150" spans="1:14" ht="12">
      <c r="A150" s="6" t="s">
        <v>188</v>
      </c>
      <c r="B150" s="7" t="s">
        <v>189</v>
      </c>
      <c r="C150" s="29"/>
      <c r="D150" s="29"/>
      <c r="E150" s="17"/>
      <c r="F150" s="17"/>
      <c r="G150" s="17"/>
      <c r="H150" s="17">
        <v>15001.62</v>
      </c>
      <c r="I150" s="17">
        <v>981.41</v>
      </c>
      <c r="J150" s="17">
        <v>15001.62</v>
      </c>
      <c r="K150" s="13"/>
      <c r="L150" s="13"/>
      <c r="M150" s="13"/>
      <c r="N150" s="17"/>
    </row>
    <row r="151" spans="1:14" ht="12">
      <c r="A151" s="6" t="s">
        <v>51</v>
      </c>
      <c r="B151" s="7"/>
      <c r="C151" s="29"/>
      <c r="D151" s="29"/>
      <c r="E151" s="17"/>
      <c r="F151" s="17"/>
      <c r="G151" s="17"/>
      <c r="H151" s="17">
        <v>0</v>
      </c>
      <c r="I151" s="17">
        <v>0</v>
      </c>
      <c r="J151" s="17">
        <v>0</v>
      </c>
      <c r="K151" s="13"/>
      <c r="L151" s="13"/>
      <c r="M151" s="13"/>
      <c r="N151" s="17"/>
    </row>
    <row r="152" spans="1:14" ht="24">
      <c r="A152" s="26" t="s">
        <v>190</v>
      </c>
      <c r="B152" s="27" t="s">
        <v>191</v>
      </c>
      <c r="C152" s="15" t="s">
        <v>36</v>
      </c>
      <c r="D152" s="15">
        <v>1</v>
      </c>
      <c r="E152" s="17">
        <v>10000</v>
      </c>
      <c r="F152" s="17">
        <v>0</v>
      </c>
      <c r="G152" s="17">
        <v>10000</v>
      </c>
      <c r="H152" s="17">
        <f>SUM(H153:H159)</f>
        <v>0</v>
      </c>
      <c r="I152" s="17">
        <f>SUM(I153:I159)</f>
        <v>0</v>
      </c>
      <c r="J152" s="17">
        <f>SUM(J153:J159)</f>
        <v>0</v>
      </c>
      <c r="K152" s="17">
        <f>SUM(K153:K160)</f>
        <v>7563.490000000001</v>
      </c>
      <c r="L152" s="17">
        <f>SUM(L153:L160)</f>
        <v>470.38</v>
      </c>
      <c r="M152" s="17">
        <f>SUM(M153:M160)</f>
        <v>7563.490000000001</v>
      </c>
      <c r="N152" s="17"/>
    </row>
    <row r="153" spans="1:14" ht="24">
      <c r="A153" s="6" t="s">
        <v>192</v>
      </c>
      <c r="B153" s="7" t="s">
        <v>291</v>
      </c>
      <c r="C153" s="29"/>
      <c r="D153" s="29"/>
      <c r="E153" s="17"/>
      <c r="F153" s="17"/>
      <c r="G153" s="17"/>
      <c r="H153" s="17">
        <v>0</v>
      </c>
      <c r="I153" s="17">
        <v>0</v>
      </c>
      <c r="J153" s="17">
        <v>0</v>
      </c>
      <c r="K153" s="13">
        <v>500</v>
      </c>
      <c r="L153" s="13">
        <v>0</v>
      </c>
      <c r="M153" s="13">
        <v>500</v>
      </c>
      <c r="N153" s="17"/>
    </row>
    <row r="154" spans="1:14" ht="12">
      <c r="A154" s="6" t="s">
        <v>193</v>
      </c>
      <c r="B154" s="7" t="s">
        <v>175</v>
      </c>
      <c r="C154" s="29"/>
      <c r="D154" s="29"/>
      <c r="E154" s="17"/>
      <c r="F154" s="17"/>
      <c r="G154" s="17"/>
      <c r="H154" s="17">
        <v>0</v>
      </c>
      <c r="I154" s="17">
        <v>0</v>
      </c>
      <c r="J154" s="17">
        <v>0</v>
      </c>
      <c r="K154" s="13"/>
      <c r="L154" s="13"/>
      <c r="M154" s="13"/>
      <c r="N154" s="17"/>
    </row>
    <row r="155" spans="1:14" ht="12">
      <c r="A155" s="6" t="s">
        <v>194</v>
      </c>
      <c r="B155" s="7" t="s">
        <v>177</v>
      </c>
      <c r="C155" s="29"/>
      <c r="D155" s="29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12">
      <c r="A156" s="6" t="s">
        <v>195</v>
      </c>
      <c r="B156" s="7" t="s">
        <v>179</v>
      </c>
      <c r="C156" s="29"/>
      <c r="D156" s="29"/>
      <c r="E156" s="17"/>
      <c r="F156" s="17"/>
      <c r="G156" s="17"/>
      <c r="H156" s="17">
        <v>0</v>
      </c>
      <c r="I156" s="17">
        <v>0</v>
      </c>
      <c r="J156" s="17">
        <v>0</v>
      </c>
      <c r="K156" s="13"/>
      <c r="L156" s="13"/>
      <c r="M156" s="13"/>
      <c r="N156" s="17"/>
    </row>
    <row r="157" spans="1:14" ht="36">
      <c r="A157" s="6" t="s">
        <v>196</v>
      </c>
      <c r="B157" s="7" t="s">
        <v>181</v>
      </c>
      <c r="C157" s="29"/>
      <c r="D157" s="29"/>
      <c r="E157" s="17"/>
      <c r="F157" s="17"/>
      <c r="G157" s="17"/>
      <c r="H157" s="17">
        <v>0</v>
      </c>
      <c r="I157" s="17">
        <v>0</v>
      </c>
      <c r="J157" s="17">
        <v>0</v>
      </c>
      <c r="K157" s="13">
        <v>1500</v>
      </c>
      <c r="L157" s="13">
        <v>98.13</v>
      </c>
      <c r="M157" s="13">
        <v>1500</v>
      </c>
      <c r="N157" s="17"/>
    </row>
    <row r="158" spans="1:14" ht="24">
      <c r="A158" s="6" t="s">
        <v>197</v>
      </c>
      <c r="B158" s="7" t="s">
        <v>183</v>
      </c>
      <c r="C158" s="29"/>
      <c r="D158" s="29"/>
      <c r="E158" s="17"/>
      <c r="F158" s="17"/>
      <c r="G158" s="17"/>
      <c r="H158" s="17">
        <v>0</v>
      </c>
      <c r="I158" s="17">
        <v>0</v>
      </c>
      <c r="J158" s="17">
        <v>0</v>
      </c>
      <c r="K158" s="32">
        <v>2064.28</v>
      </c>
      <c r="L158" s="32">
        <v>372.25</v>
      </c>
      <c r="M158" s="32">
        <v>2064.28</v>
      </c>
      <c r="N158" s="17"/>
    </row>
    <row r="159" spans="1:14" ht="12">
      <c r="A159" s="6" t="s">
        <v>296</v>
      </c>
      <c r="B159" s="7" t="s">
        <v>295</v>
      </c>
      <c r="C159" s="29"/>
      <c r="D159" s="29"/>
      <c r="E159" s="17"/>
      <c r="F159" s="17"/>
      <c r="G159" s="17"/>
      <c r="H159" s="17">
        <v>0</v>
      </c>
      <c r="I159" s="17">
        <v>0</v>
      </c>
      <c r="J159" s="17">
        <v>0</v>
      </c>
      <c r="K159" s="13">
        <v>1750</v>
      </c>
      <c r="L159" s="13">
        <v>0</v>
      </c>
      <c r="M159" s="13">
        <v>1750</v>
      </c>
      <c r="N159" s="17"/>
    </row>
    <row r="160" spans="1:14" ht="12">
      <c r="A160" s="6" t="s">
        <v>297</v>
      </c>
      <c r="B160" s="39" t="s">
        <v>308</v>
      </c>
      <c r="C160" s="29"/>
      <c r="D160" s="29"/>
      <c r="E160" s="17"/>
      <c r="F160" s="17"/>
      <c r="G160" s="17"/>
      <c r="H160" s="17">
        <v>0</v>
      </c>
      <c r="I160" s="17">
        <v>0</v>
      </c>
      <c r="J160" s="17">
        <v>0</v>
      </c>
      <c r="K160" s="40">
        <v>1749.21</v>
      </c>
      <c r="L160" s="13">
        <v>0</v>
      </c>
      <c r="M160" s="40">
        <v>1749.21</v>
      </c>
      <c r="N160" s="17"/>
    </row>
    <row r="161" spans="1:14" ht="12">
      <c r="A161" s="23" t="s">
        <v>198</v>
      </c>
      <c r="B161" s="8" t="s">
        <v>98</v>
      </c>
      <c r="C161" s="9"/>
      <c r="D161" s="31"/>
      <c r="E161" s="21">
        <f>SUM(E162)</f>
        <v>25000</v>
      </c>
      <c r="F161" s="21">
        <f>SUM(F162)</f>
        <v>4508</v>
      </c>
      <c r="G161" s="21">
        <f>SUM(G162)</f>
        <v>25000</v>
      </c>
      <c r="H161" s="21">
        <f aca="true" t="shared" si="26" ref="H161:M161">H162</f>
        <v>25000</v>
      </c>
      <c r="I161" s="21">
        <f t="shared" si="26"/>
        <v>0</v>
      </c>
      <c r="J161" s="21">
        <f t="shared" si="26"/>
        <v>25000</v>
      </c>
      <c r="K161" s="21">
        <f t="shared" si="26"/>
        <v>0</v>
      </c>
      <c r="L161" s="21">
        <f t="shared" si="26"/>
        <v>0</v>
      </c>
      <c r="M161" s="21">
        <f t="shared" si="26"/>
        <v>0</v>
      </c>
      <c r="N161" s="21">
        <f>INT((J161+M161)/G161*10000)/100</f>
        <v>100</v>
      </c>
    </row>
    <row r="162" spans="1:14" ht="48">
      <c r="A162" s="26" t="s">
        <v>199</v>
      </c>
      <c r="B162" s="27" t="s">
        <v>200</v>
      </c>
      <c r="C162" s="15" t="s">
        <v>36</v>
      </c>
      <c r="D162" s="15">
        <v>1</v>
      </c>
      <c r="E162" s="17">
        <v>25000</v>
      </c>
      <c r="F162" s="17">
        <v>4508</v>
      </c>
      <c r="G162" s="17">
        <v>25000</v>
      </c>
      <c r="H162" s="17">
        <f aca="true" t="shared" si="27" ref="H162:M162">SUM(H163:H168)</f>
        <v>25000</v>
      </c>
      <c r="I162" s="17">
        <f t="shared" si="27"/>
        <v>0</v>
      </c>
      <c r="J162" s="17">
        <f t="shared" si="27"/>
        <v>25000</v>
      </c>
      <c r="K162" s="17">
        <f t="shared" si="27"/>
        <v>0</v>
      </c>
      <c r="L162" s="17">
        <f t="shared" si="27"/>
        <v>0</v>
      </c>
      <c r="M162" s="17">
        <f t="shared" si="27"/>
        <v>0</v>
      </c>
      <c r="N162" s="17"/>
    </row>
    <row r="163" spans="1:14" ht="12">
      <c r="A163" s="6" t="s">
        <v>201</v>
      </c>
      <c r="B163" s="7" t="s">
        <v>102</v>
      </c>
      <c r="C163" s="29"/>
      <c r="D163" s="29"/>
      <c r="E163" s="17"/>
      <c r="F163" s="17"/>
      <c r="G163" s="17"/>
      <c r="H163" s="17">
        <v>0</v>
      </c>
      <c r="I163" s="17">
        <v>0</v>
      </c>
      <c r="J163" s="17">
        <v>0</v>
      </c>
      <c r="K163" s="13"/>
      <c r="L163" s="13"/>
      <c r="M163" s="13"/>
      <c r="N163" s="17"/>
    </row>
    <row r="164" spans="1:14" ht="12">
      <c r="A164" s="6" t="s">
        <v>202</v>
      </c>
      <c r="B164" s="7" t="s">
        <v>104</v>
      </c>
      <c r="C164" s="29"/>
      <c r="D164" s="29"/>
      <c r="E164" s="17"/>
      <c r="F164" s="17"/>
      <c r="G164" s="17"/>
      <c r="H164" s="17">
        <v>0</v>
      </c>
      <c r="I164" s="17">
        <v>0</v>
      </c>
      <c r="J164" s="17">
        <v>0</v>
      </c>
      <c r="K164" s="13"/>
      <c r="L164" s="13"/>
      <c r="M164" s="13"/>
      <c r="N164" s="17"/>
    </row>
    <row r="165" spans="1:14" ht="12">
      <c r="A165" s="6" t="s">
        <v>203</v>
      </c>
      <c r="B165" s="7" t="s">
        <v>106</v>
      </c>
      <c r="C165" s="29"/>
      <c r="D165" s="29"/>
      <c r="E165" s="17"/>
      <c r="F165" s="17"/>
      <c r="G165" s="17"/>
      <c r="H165" s="17">
        <v>0</v>
      </c>
      <c r="I165" s="17">
        <v>0</v>
      </c>
      <c r="J165" s="17">
        <v>0</v>
      </c>
      <c r="K165" s="13"/>
      <c r="L165" s="13"/>
      <c r="M165" s="13"/>
      <c r="N165" s="17"/>
    </row>
    <row r="166" spans="1:14" ht="12">
      <c r="A166" s="6" t="s">
        <v>204</v>
      </c>
      <c r="B166" s="7" t="s">
        <v>205</v>
      </c>
      <c r="C166" s="29"/>
      <c r="D166" s="29"/>
      <c r="E166" s="17"/>
      <c r="F166" s="17"/>
      <c r="G166" s="17"/>
      <c r="H166" s="17">
        <v>0</v>
      </c>
      <c r="I166" s="17">
        <v>0</v>
      </c>
      <c r="J166" s="17">
        <v>0</v>
      </c>
      <c r="K166" s="13"/>
      <c r="L166" s="13"/>
      <c r="M166" s="13"/>
      <c r="N166" s="17"/>
    </row>
    <row r="167" spans="1:14" ht="12">
      <c r="A167" s="6" t="s">
        <v>206</v>
      </c>
      <c r="B167" s="7" t="s">
        <v>207</v>
      </c>
      <c r="C167" s="29"/>
      <c r="D167" s="29"/>
      <c r="E167" s="17"/>
      <c r="F167" s="17"/>
      <c r="G167" s="17"/>
      <c r="H167" s="17">
        <v>25000</v>
      </c>
      <c r="I167" s="17">
        <v>0</v>
      </c>
      <c r="J167" s="17">
        <v>25000</v>
      </c>
      <c r="K167" s="13"/>
      <c r="L167" s="13"/>
      <c r="M167" s="13"/>
      <c r="N167" s="17"/>
    </row>
    <row r="168" spans="1:14" ht="12">
      <c r="A168" s="6" t="s">
        <v>51</v>
      </c>
      <c r="B168" s="7"/>
      <c r="C168" s="29"/>
      <c r="D168" s="29"/>
      <c r="E168" s="17"/>
      <c r="F168" s="17"/>
      <c r="G168" s="17"/>
      <c r="H168" s="17">
        <v>0</v>
      </c>
      <c r="I168" s="17">
        <v>0</v>
      </c>
      <c r="J168" s="17">
        <v>0</v>
      </c>
      <c r="K168" s="13"/>
      <c r="L168" s="13"/>
      <c r="M168" s="13"/>
      <c r="N168" s="17"/>
    </row>
    <row r="169" spans="1:14" ht="12">
      <c r="A169" s="23" t="s">
        <v>208</v>
      </c>
      <c r="B169" s="8" t="s">
        <v>209</v>
      </c>
      <c r="C169" s="9"/>
      <c r="D169" s="9"/>
      <c r="E169" s="9"/>
      <c r="F169" s="9"/>
      <c r="G169" s="9"/>
      <c r="H169" s="10"/>
      <c r="I169" s="10"/>
      <c r="J169" s="10"/>
      <c r="K169" s="10"/>
      <c r="L169" s="10"/>
      <c r="M169" s="10"/>
      <c r="N169" s="11"/>
    </row>
    <row r="170" spans="1:14" ht="12">
      <c r="A170" s="23" t="s">
        <v>210</v>
      </c>
      <c r="B170" s="8" t="s">
        <v>110</v>
      </c>
      <c r="C170" s="9"/>
      <c r="D170" s="3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12">
      <c r="A171" s="23" t="s">
        <v>211</v>
      </c>
      <c r="B171" s="8" t="s">
        <v>132</v>
      </c>
      <c r="C171" s="9"/>
      <c r="D171" s="31"/>
      <c r="E171" s="21">
        <f>SUM(E172)</f>
        <v>20000</v>
      </c>
      <c r="F171" s="21">
        <f>SUM(F172)</f>
        <v>3607</v>
      </c>
      <c r="G171" s="21">
        <f>SUM(G172)</f>
        <v>20000</v>
      </c>
      <c r="H171" s="21">
        <f aca="true" t="shared" si="28" ref="H171:M171">H172</f>
        <v>0</v>
      </c>
      <c r="I171" s="21">
        <f t="shared" si="28"/>
        <v>0</v>
      </c>
      <c r="J171" s="21">
        <f t="shared" si="28"/>
        <v>0</v>
      </c>
      <c r="K171" s="21">
        <f t="shared" si="28"/>
        <v>20000</v>
      </c>
      <c r="L171" s="21">
        <f t="shared" si="28"/>
        <v>3606.56</v>
      </c>
      <c r="M171" s="21">
        <f t="shared" si="28"/>
        <v>20000</v>
      </c>
      <c r="N171" s="21">
        <f>INT((J171+M171)/G171*10000)/100</f>
        <v>100</v>
      </c>
    </row>
    <row r="172" spans="1:14" ht="24">
      <c r="A172" s="26" t="s">
        <v>212</v>
      </c>
      <c r="B172" s="27" t="s">
        <v>213</v>
      </c>
      <c r="C172" s="15" t="s">
        <v>67</v>
      </c>
      <c r="D172" s="15">
        <v>1</v>
      </c>
      <c r="E172" s="17">
        <v>20000</v>
      </c>
      <c r="F172" s="17">
        <v>3607</v>
      </c>
      <c r="G172" s="17">
        <v>20000</v>
      </c>
      <c r="H172" s="17">
        <f aca="true" t="shared" si="29" ref="H172:M172">SUM(H173:H178)</f>
        <v>0</v>
      </c>
      <c r="I172" s="17">
        <f t="shared" si="29"/>
        <v>0</v>
      </c>
      <c r="J172" s="17">
        <f t="shared" si="29"/>
        <v>0</v>
      </c>
      <c r="K172" s="17">
        <f t="shared" si="29"/>
        <v>20000</v>
      </c>
      <c r="L172" s="17">
        <f t="shared" si="29"/>
        <v>3606.56</v>
      </c>
      <c r="M172" s="17">
        <f t="shared" si="29"/>
        <v>20000</v>
      </c>
      <c r="N172" s="17"/>
    </row>
    <row r="173" spans="1:14" ht="12">
      <c r="A173" s="6" t="s">
        <v>214</v>
      </c>
      <c r="B173" s="7" t="s">
        <v>70</v>
      </c>
      <c r="C173" s="29"/>
      <c r="D173" s="29"/>
      <c r="E173" s="17"/>
      <c r="F173" s="17"/>
      <c r="G173" s="17"/>
      <c r="H173" s="17">
        <v>0</v>
      </c>
      <c r="I173" s="17">
        <v>0</v>
      </c>
      <c r="J173" s="17">
        <v>0</v>
      </c>
      <c r="K173" s="13"/>
      <c r="L173" s="13"/>
      <c r="M173" s="13"/>
      <c r="N173" s="17"/>
    </row>
    <row r="174" spans="1:14" ht="12">
      <c r="A174" s="6" t="s">
        <v>215</v>
      </c>
      <c r="B174" s="7" t="s">
        <v>72</v>
      </c>
      <c r="C174" s="29"/>
      <c r="D174" s="29"/>
      <c r="E174" s="17"/>
      <c r="F174" s="17"/>
      <c r="G174" s="17"/>
      <c r="H174" s="17">
        <v>0</v>
      </c>
      <c r="I174" s="17">
        <v>0</v>
      </c>
      <c r="J174" s="17">
        <v>0</v>
      </c>
      <c r="K174" s="13"/>
      <c r="L174" s="13"/>
      <c r="M174" s="13"/>
      <c r="N174" s="17"/>
    </row>
    <row r="175" spans="1:14" ht="12">
      <c r="A175" s="6" t="s">
        <v>216</v>
      </c>
      <c r="B175" s="7" t="s">
        <v>74</v>
      </c>
      <c r="C175" s="29"/>
      <c r="D175" s="29"/>
      <c r="E175" s="17"/>
      <c r="F175" s="17"/>
      <c r="G175" s="17"/>
      <c r="H175" s="17">
        <v>0</v>
      </c>
      <c r="I175" s="17">
        <v>0</v>
      </c>
      <c r="J175" s="17">
        <v>0</v>
      </c>
      <c r="K175" s="13"/>
      <c r="L175" s="13"/>
      <c r="M175" s="13"/>
      <c r="N175" s="17"/>
    </row>
    <row r="176" spans="1:14" ht="12">
      <c r="A176" s="6" t="s">
        <v>217</v>
      </c>
      <c r="B176" s="7" t="s">
        <v>76</v>
      </c>
      <c r="C176" s="29"/>
      <c r="D176" s="29"/>
      <c r="E176" s="17"/>
      <c r="F176" s="17"/>
      <c r="G176" s="17"/>
      <c r="H176" s="17">
        <v>0</v>
      </c>
      <c r="I176" s="17">
        <v>0</v>
      </c>
      <c r="J176" s="17">
        <v>0</v>
      </c>
      <c r="K176" s="13"/>
      <c r="L176" s="13"/>
      <c r="M176" s="13"/>
      <c r="N176" s="17"/>
    </row>
    <row r="177" spans="1:14" ht="12">
      <c r="A177" s="6" t="s">
        <v>218</v>
      </c>
      <c r="B177" s="7" t="s">
        <v>78</v>
      </c>
      <c r="C177" s="29"/>
      <c r="D177" s="29"/>
      <c r="E177" s="17"/>
      <c r="F177" s="17"/>
      <c r="G177" s="17"/>
      <c r="H177" s="17">
        <v>0</v>
      </c>
      <c r="I177" s="17">
        <v>0</v>
      </c>
      <c r="J177" s="17">
        <v>0</v>
      </c>
      <c r="K177" s="13"/>
      <c r="L177" s="13"/>
      <c r="M177" s="13"/>
      <c r="N177" s="17"/>
    </row>
    <row r="178" spans="1:14" ht="24">
      <c r="A178" s="6" t="s">
        <v>283</v>
      </c>
      <c r="B178" s="7" t="s">
        <v>307</v>
      </c>
      <c r="C178" s="29"/>
      <c r="D178" s="29"/>
      <c r="E178" s="17"/>
      <c r="F178" s="17"/>
      <c r="G178" s="17"/>
      <c r="H178" s="17">
        <v>0</v>
      </c>
      <c r="I178" s="17">
        <v>0</v>
      </c>
      <c r="J178" s="17">
        <v>0</v>
      </c>
      <c r="K178" s="13">
        <v>20000</v>
      </c>
      <c r="L178" s="13">
        <v>3606.56</v>
      </c>
      <c r="M178" s="13">
        <v>20000</v>
      </c>
      <c r="N178" s="17"/>
    </row>
    <row r="179" spans="1:14" ht="12">
      <c r="A179" s="23" t="s">
        <v>219</v>
      </c>
      <c r="B179" s="8" t="s">
        <v>137</v>
      </c>
      <c r="C179" s="9"/>
      <c r="D179" s="3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12">
      <c r="A180" s="23" t="s">
        <v>220</v>
      </c>
      <c r="B180" s="8" t="s">
        <v>91</v>
      </c>
      <c r="C180" s="9"/>
      <c r="D180" s="31"/>
      <c r="E180" s="21">
        <f>SUM(E181:E193)</f>
        <v>37000</v>
      </c>
      <c r="F180" s="21">
        <f>SUM(F181:F193)</f>
        <v>0</v>
      </c>
      <c r="G180" s="21">
        <f>SUM(G181:G193)</f>
        <v>37000</v>
      </c>
      <c r="H180" s="21">
        <f aca="true" t="shared" si="30" ref="H180:M180">H181+H193</f>
        <v>25190.52</v>
      </c>
      <c r="I180" s="21">
        <f t="shared" si="30"/>
        <v>3066.15</v>
      </c>
      <c r="J180" s="21">
        <f t="shared" si="30"/>
        <v>25190.52</v>
      </c>
      <c r="K180" s="21">
        <f t="shared" si="30"/>
        <v>12567.39</v>
      </c>
      <c r="L180" s="21">
        <f t="shared" si="30"/>
        <v>471.26</v>
      </c>
      <c r="M180" s="21">
        <f t="shared" si="30"/>
        <v>12567.39</v>
      </c>
      <c r="N180" s="21">
        <f>INT((J180+M180)/G180*10000)/100</f>
        <v>102.04</v>
      </c>
    </row>
    <row r="181" spans="1:14" ht="36">
      <c r="A181" s="26" t="s">
        <v>221</v>
      </c>
      <c r="B181" s="27" t="s">
        <v>222</v>
      </c>
      <c r="C181" s="15" t="s">
        <v>36</v>
      </c>
      <c r="D181" s="15">
        <v>9</v>
      </c>
      <c r="E181" s="17">
        <v>27000</v>
      </c>
      <c r="F181" s="17">
        <v>0</v>
      </c>
      <c r="G181" s="17">
        <v>27000</v>
      </c>
      <c r="H181" s="17">
        <f aca="true" t="shared" si="31" ref="H181:M181">SUM(H182:H192)</f>
        <v>25190.52</v>
      </c>
      <c r="I181" s="17">
        <f t="shared" si="31"/>
        <v>3066.15</v>
      </c>
      <c r="J181" s="17">
        <f t="shared" si="31"/>
        <v>25190.52</v>
      </c>
      <c r="K181" s="17">
        <f t="shared" si="31"/>
        <v>0</v>
      </c>
      <c r="L181" s="17">
        <f t="shared" si="31"/>
        <v>0</v>
      </c>
      <c r="M181" s="17">
        <f t="shared" si="31"/>
        <v>0</v>
      </c>
      <c r="N181" s="17"/>
    </row>
    <row r="182" spans="1:14" ht="12">
      <c r="A182" s="6" t="s">
        <v>223</v>
      </c>
      <c r="B182" s="7" t="s">
        <v>224</v>
      </c>
      <c r="C182" s="29"/>
      <c r="D182" s="29"/>
      <c r="E182" s="17"/>
      <c r="F182" s="17"/>
      <c r="G182" s="17"/>
      <c r="H182" s="17">
        <v>0</v>
      </c>
      <c r="I182" s="17">
        <v>0</v>
      </c>
      <c r="J182" s="17">
        <v>0</v>
      </c>
      <c r="K182" s="13"/>
      <c r="L182" s="13"/>
      <c r="M182" s="13"/>
      <c r="N182" s="17"/>
    </row>
    <row r="183" spans="1:14" ht="12">
      <c r="A183" s="6" t="s">
        <v>225</v>
      </c>
      <c r="B183" s="7" t="s">
        <v>175</v>
      </c>
      <c r="C183" s="29"/>
      <c r="D183" s="29"/>
      <c r="E183" s="17"/>
      <c r="F183" s="17"/>
      <c r="G183" s="17"/>
      <c r="H183" s="17">
        <v>8251.2</v>
      </c>
      <c r="I183" s="17">
        <v>1487.93</v>
      </c>
      <c r="J183" s="17">
        <v>8251.2</v>
      </c>
      <c r="K183" s="13"/>
      <c r="L183" s="13"/>
      <c r="M183" s="13"/>
      <c r="N183" s="17"/>
    </row>
    <row r="184" spans="1:14" ht="12">
      <c r="A184" s="6" t="s">
        <v>226</v>
      </c>
      <c r="B184" s="7" t="s">
        <v>177</v>
      </c>
      <c r="C184" s="29"/>
      <c r="D184" s="29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</row>
    <row r="185" spans="1:14" ht="12">
      <c r="A185" s="6" t="s">
        <v>227</v>
      </c>
      <c r="B185" s="7" t="s">
        <v>179</v>
      </c>
      <c r="C185" s="29"/>
      <c r="D185" s="29"/>
      <c r="E185" s="17"/>
      <c r="F185" s="17"/>
      <c r="G185" s="17"/>
      <c r="H185" s="17">
        <v>0</v>
      </c>
      <c r="I185" s="17">
        <v>0</v>
      </c>
      <c r="J185" s="17">
        <v>0</v>
      </c>
      <c r="K185" s="13"/>
      <c r="L185" s="13"/>
      <c r="M185" s="13"/>
      <c r="N185" s="17"/>
    </row>
    <row r="186" spans="1:14" ht="36">
      <c r="A186" s="6" t="s">
        <v>228</v>
      </c>
      <c r="B186" s="7" t="s">
        <v>181</v>
      </c>
      <c r="C186" s="29"/>
      <c r="D186" s="29"/>
      <c r="E186" s="17"/>
      <c r="F186" s="17"/>
      <c r="G186" s="17"/>
      <c r="H186" s="17">
        <v>5532.02</v>
      </c>
      <c r="I186" s="17">
        <v>465.95</v>
      </c>
      <c r="J186" s="17">
        <v>5532.02</v>
      </c>
      <c r="K186" s="13"/>
      <c r="L186" s="13"/>
      <c r="M186" s="13"/>
      <c r="N186" s="17"/>
    </row>
    <row r="187" spans="1:14" ht="24">
      <c r="A187" s="6" t="s">
        <v>229</v>
      </c>
      <c r="B187" s="7" t="s">
        <v>183</v>
      </c>
      <c r="C187" s="29"/>
      <c r="D187" s="29"/>
      <c r="E187" s="17"/>
      <c r="F187" s="17"/>
      <c r="G187" s="17"/>
      <c r="H187" s="17">
        <v>3864.7</v>
      </c>
      <c r="I187" s="17">
        <v>777.21</v>
      </c>
      <c r="J187" s="17">
        <v>3864.7</v>
      </c>
      <c r="K187" s="13"/>
      <c r="L187" s="13"/>
      <c r="M187" s="13"/>
      <c r="N187" s="17"/>
    </row>
    <row r="188" spans="1:14" ht="24">
      <c r="A188" s="6" t="s">
        <v>230</v>
      </c>
      <c r="B188" s="7" t="s">
        <v>231</v>
      </c>
      <c r="C188" s="29"/>
      <c r="D188" s="29"/>
      <c r="E188" s="17"/>
      <c r="F188" s="17"/>
      <c r="G188" s="17"/>
      <c r="H188" s="17">
        <v>880</v>
      </c>
      <c r="I188" s="17">
        <v>0</v>
      </c>
      <c r="J188" s="17">
        <v>880</v>
      </c>
      <c r="K188" s="13"/>
      <c r="L188" s="13"/>
      <c r="M188" s="13"/>
      <c r="N188" s="17"/>
    </row>
    <row r="189" spans="1:14" ht="12">
      <c r="A189" s="6" t="s">
        <v>232</v>
      </c>
      <c r="B189" s="7" t="s">
        <v>187</v>
      </c>
      <c r="C189" s="29"/>
      <c r="D189" s="29"/>
      <c r="E189" s="17"/>
      <c r="F189" s="17"/>
      <c r="G189" s="17"/>
      <c r="H189" s="17">
        <v>4000</v>
      </c>
      <c r="I189" s="17">
        <v>0</v>
      </c>
      <c r="J189" s="17">
        <v>4000</v>
      </c>
      <c r="K189" s="13"/>
      <c r="L189" s="13"/>
      <c r="M189" s="13"/>
      <c r="N189" s="17"/>
    </row>
    <row r="190" spans="1:14" ht="24">
      <c r="A190" s="6" t="s">
        <v>233</v>
      </c>
      <c r="B190" s="7" t="s">
        <v>234</v>
      </c>
      <c r="C190" s="29"/>
      <c r="D190" s="29"/>
      <c r="E190" s="17"/>
      <c r="F190" s="17"/>
      <c r="G190" s="17"/>
      <c r="H190" s="17">
        <v>1262.6</v>
      </c>
      <c r="I190" s="17">
        <v>82.6</v>
      </c>
      <c r="J190" s="17">
        <v>1262.6</v>
      </c>
      <c r="K190" s="13"/>
      <c r="L190" s="13"/>
      <c r="M190" s="13"/>
      <c r="N190" s="17"/>
    </row>
    <row r="191" spans="1:14" ht="12">
      <c r="A191" s="6" t="s">
        <v>235</v>
      </c>
      <c r="B191" s="7" t="s">
        <v>236</v>
      </c>
      <c r="C191" s="29"/>
      <c r="D191" s="29"/>
      <c r="E191" s="17"/>
      <c r="F191" s="17"/>
      <c r="G191" s="17"/>
      <c r="H191" s="17">
        <v>1400</v>
      </c>
      <c r="I191" s="17">
        <v>252.46</v>
      </c>
      <c r="J191" s="17">
        <v>1400</v>
      </c>
      <c r="K191" s="13"/>
      <c r="L191" s="13"/>
      <c r="M191" s="13"/>
      <c r="N191" s="17"/>
    </row>
    <row r="192" spans="1:14" ht="12">
      <c r="A192" s="6" t="s">
        <v>51</v>
      </c>
      <c r="B192" s="7"/>
      <c r="C192" s="29"/>
      <c r="D192" s="29"/>
      <c r="E192" s="17"/>
      <c r="F192" s="17"/>
      <c r="G192" s="17"/>
      <c r="H192" s="17">
        <v>0</v>
      </c>
      <c r="I192" s="17">
        <v>0</v>
      </c>
      <c r="J192" s="17">
        <v>0</v>
      </c>
      <c r="K192" s="13"/>
      <c r="L192" s="13"/>
      <c r="M192" s="13"/>
      <c r="N192" s="17"/>
    </row>
    <row r="193" spans="1:14" ht="48">
      <c r="A193" s="26" t="s">
        <v>237</v>
      </c>
      <c r="B193" s="27" t="s">
        <v>238</v>
      </c>
      <c r="C193" s="15" t="s">
        <v>36</v>
      </c>
      <c r="D193" s="15">
        <v>1</v>
      </c>
      <c r="E193" s="17">
        <v>10000</v>
      </c>
      <c r="F193" s="17">
        <v>0</v>
      </c>
      <c r="G193" s="17">
        <v>10000</v>
      </c>
      <c r="H193" s="17">
        <f>SUM(H194:H202)</f>
        <v>0</v>
      </c>
      <c r="I193" s="17">
        <f>SUM(I194:I202)</f>
        <v>0</v>
      </c>
      <c r="J193" s="17">
        <f>SUM(J194:J202)</f>
        <v>0</v>
      </c>
      <c r="K193" s="17">
        <f>SUM(K194:K203)</f>
        <v>12567.39</v>
      </c>
      <c r="L193" s="17">
        <f>SUM(L194:L203)</f>
        <v>471.26</v>
      </c>
      <c r="M193" s="17">
        <f>SUM(M194:M203)</f>
        <v>12567.39</v>
      </c>
      <c r="N193" s="17"/>
    </row>
    <row r="194" spans="1:14" ht="24">
      <c r="A194" s="6" t="s">
        <v>239</v>
      </c>
      <c r="B194" s="7" t="s">
        <v>290</v>
      </c>
      <c r="C194" s="29"/>
      <c r="D194" s="29"/>
      <c r="E194" s="17"/>
      <c r="F194" s="17"/>
      <c r="G194" s="17"/>
      <c r="H194" s="17">
        <v>0</v>
      </c>
      <c r="I194" s="17">
        <v>0</v>
      </c>
      <c r="J194" s="17">
        <v>0</v>
      </c>
      <c r="K194" s="13">
        <v>500</v>
      </c>
      <c r="L194" s="13">
        <v>0</v>
      </c>
      <c r="M194" s="13">
        <v>500</v>
      </c>
      <c r="N194" s="17"/>
    </row>
    <row r="195" spans="1:14" ht="12">
      <c r="A195" s="6" t="s">
        <v>240</v>
      </c>
      <c r="B195" s="7" t="s">
        <v>175</v>
      </c>
      <c r="C195" s="29"/>
      <c r="D195" s="29"/>
      <c r="E195" s="17"/>
      <c r="F195" s="17"/>
      <c r="G195" s="17"/>
      <c r="H195" s="17">
        <v>0</v>
      </c>
      <c r="I195" s="17">
        <v>0</v>
      </c>
      <c r="J195" s="17">
        <v>0</v>
      </c>
      <c r="K195" s="13"/>
      <c r="L195" s="13"/>
      <c r="M195" s="13"/>
      <c r="N195" s="17"/>
    </row>
    <row r="196" spans="1:14" ht="12">
      <c r="A196" s="6" t="s">
        <v>241</v>
      </c>
      <c r="B196" s="7" t="s">
        <v>177</v>
      </c>
      <c r="C196" s="29"/>
      <c r="D196" s="29"/>
      <c r="E196" s="17"/>
      <c r="F196" s="17"/>
      <c r="G196" s="17"/>
      <c r="H196" s="17">
        <v>0</v>
      </c>
      <c r="I196" s="17">
        <v>0</v>
      </c>
      <c r="J196" s="17">
        <v>0</v>
      </c>
      <c r="K196" s="13"/>
      <c r="L196" s="13"/>
      <c r="M196" s="13"/>
      <c r="N196" s="17"/>
    </row>
    <row r="197" spans="1:14" ht="12">
      <c r="A197" s="6" t="s">
        <v>242</v>
      </c>
      <c r="B197" s="7" t="s">
        <v>179</v>
      </c>
      <c r="C197" s="29"/>
      <c r="D197" s="29"/>
      <c r="E197" s="17"/>
      <c r="F197" s="17"/>
      <c r="G197" s="17"/>
      <c r="H197" s="17">
        <v>0</v>
      </c>
      <c r="I197" s="17">
        <v>0</v>
      </c>
      <c r="J197" s="17">
        <v>0</v>
      </c>
      <c r="K197" s="13"/>
      <c r="L197" s="13"/>
      <c r="M197" s="13"/>
      <c r="N197" s="17"/>
    </row>
    <row r="198" spans="1:14" ht="36">
      <c r="A198" s="6" t="s">
        <v>243</v>
      </c>
      <c r="B198" s="7" t="s">
        <v>181</v>
      </c>
      <c r="C198" s="29"/>
      <c r="D198" s="29"/>
      <c r="E198" s="17"/>
      <c r="F198" s="17"/>
      <c r="G198" s="17"/>
      <c r="H198" s="17">
        <v>0</v>
      </c>
      <c r="I198" s="17">
        <v>0</v>
      </c>
      <c r="J198" s="17">
        <v>0</v>
      </c>
      <c r="K198" s="13">
        <v>2298.98</v>
      </c>
      <c r="L198" s="13">
        <v>150.4</v>
      </c>
      <c r="M198" s="13">
        <v>2298.98</v>
      </c>
      <c r="N198" s="17"/>
    </row>
    <row r="199" spans="1:14" ht="24">
      <c r="A199" s="6" t="s">
        <v>244</v>
      </c>
      <c r="B199" s="7" t="s">
        <v>183</v>
      </c>
      <c r="C199" s="29"/>
      <c r="D199" s="29"/>
      <c r="E199" s="17"/>
      <c r="F199" s="17"/>
      <c r="G199" s="17"/>
      <c r="H199" s="17">
        <v>0</v>
      </c>
      <c r="I199" s="17">
        <v>0</v>
      </c>
      <c r="J199" s="17">
        <v>0</v>
      </c>
      <c r="K199" s="13">
        <v>350.01</v>
      </c>
      <c r="L199" s="13">
        <v>63.12</v>
      </c>
      <c r="M199" s="13">
        <v>350.01</v>
      </c>
      <c r="N199" s="17"/>
    </row>
    <row r="200" spans="1:14" ht="12">
      <c r="A200" s="6" t="s">
        <v>289</v>
      </c>
      <c r="B200" s="7" t="s">
        <v>288</v>
      </c>
      <c r="C200" s="29"/>
      <c r="D200" s="29"/>
      <c r="E200" s="17"/>
      <c r="F200" s="17"/>
      <c r="G200" s="17"/>
      <c r="H200" s="17">
        <v>0</v>
      </c>
      <c r="I200" s="17">
        <v>0</v>
      </c>
      <c r="J200" s="17">
        <v>0</v>
      </c>
      <c r="K200" s="13">
        <v>268.4</v>
      </c>
      <c r="L200" s="13">
        <v>48.4</v>
      </c>
      <c r="M200" s="13">
        <v>268.4</v>
      </c>
      <c r="N200" s="17"/>
    </row>
    <row r="201" spans="1:14" ht="12">
      <c r="A201" s="32" t="s">
        <v>292</v>
      </c>
      <c r="B201" s="32" t="s">
        <v>293</v>
      </c>
      <c r="C201" s="29"/>
      <c r="D201" s="29"/>
      <c r="E201" s="17"/>
      <c r="F201" s="17"/>
      <c r="G201" s="17"/>
      <c r="H201" s="17">
        <v>0</v>
      </c>
      <c r="I201" s="17">
        <v>0</v>
      </c>
      <c r="J201" s="17">
        <v>0</v>
      </c>
      <c r="K201" s="13">
        <v>3200</v>
      </c>
      <c r="L201" s="13">
        <v>209.34</v>
      </c>
      <c r="M201" s="13">
        <v>3200</v>
      </c>
      <c r="N201" s="17"/>
    </row>
    <row r="202" spans="1:14" ht="12">
      <c r="A202" s="32" t="s">
        <v>294</v>
      </c>
      <c r="B202" s="1" t="s">
        <v>295</v>
      </c>
      <c r="C202" s="29"/>
      <c r="D202" s="29"/>
      <c r="E202" s="17"/>
      <c r="F202" s="17"/>
      <c r="G202" s="17"/>
      <c r="H202" s="17">
        <v>0</v>
      </c>
      <c r="I202" s="17">
        <v>0</v>
      </c>
      <c r="J202" s="17">
        <v>0</v>
      </c>
      <c r="K202" s="35">
        <v>1750</v>
      </c>
      <c r="L202" s="36">
        <v>0</v>
      </c>
      <c r="M202" s="35">
        <v>1750</v>
      </c>
      <c r="N202" s="17"/>
    </row>
    <row r="203" spans="1:14" ht="25.5" customHeight="1">
      <c r="A203" s="34" t="s">
        <v>298</v>
      </c>
      <c r="B203" s="38" t="s">
        <v>299</v>
      </c>
      <c r="C203" s="29"/>
      <c r="D203" s="33"/>
      <c r="E203" s="17"/>
      <c r="F203" s="17"/>
      <c r="G203" s="17"/>
      <c r="H203" s="17"/>
      <c r="I203" s="17"/>
      <c r="J203" s="17"/>
      <c r="K203" s="37">
        <v>4200</v>
      </c>
      <c r="L203" s="36">
        <v>0</v>
      </c>
      <c r="M203" s="37">
        <v>4200</v>
      </c>
      <c r="N203" s="17"/>
    </row>
    <row r="204" spans="1:14" ht="12">
      <c r="A204" s="23" t="s">
        <v>245</v>
      </c>
      <c r="B204" s="8" t="s">
        <v>98</v>
      </c>
      <c r="C204" s="9"/>
      <c r="D204" s="31"/>
      <c r="E204" s="21">
        <f>SUM(E205:E212)</f>
        <v>33000</v>
      </c>
      <c r="F204" s="21">
        <f>SUM(F205:F212)</f>
        <v>5950</v>
      </c>
      <c r="G204" s="21">
        <f>SUM(G205:G212)</f>
        <v>33000</v>
      </c>
      <c r="H204" s="21">
        <f aca="true" t="shared" si="32" ref="H204:M204">H205+H212</f>
        <v>25050</v>
      </c>
      <c r="I204" s="21">
        <f t="shared" si="32"/>
        <v>0</v>
      </c>
      <c r="J204" s="21">
        <f t="shared" si="32"/>
        <v>25050</v>
      </c>
      <c r="K204" s="21">
        <f t="shared" si="32"/>
        <v>8000</v>
      </c>
      <c r="L204" s="21">
        <f t="shared" si="32"/>
        <v>1442.62</v>
      </c>
      <c r="M204" s="21">
        <f t="shared" si="32"/>
        <v>8000</v>
      </c>
      <c r="N204" s="21">
        <f>INT((J204+M204)/G204*10000)/100</f>
        <v>100.15</v>
      </c>
    </row>
    <row r="205" spans="1:14" ht="48">
      <c r="A205" s="26" t="s">
        <v>246</v>
      </c>
      <c r="B205" s="27" t="s">
        <v>247</v>
      </c>
      <c r="C205" s="15" t="s">
        <v>36</v>
      </c>
      <c r="D205" s="15">
        <v>1</v>
      </c>
      <c r="E205" s="17">
        <v>25000</v>
      </c>
      <c r="F205" s="17">
        <v>4508</v>
      </c>
      <c r="G205" s="17">
        <v>25000</v>
      </c>
      <c r="H205" s="17">
        <f aca="true" t="shared" si="33" ref="H205:M205">SUM(H206:H211)</f>
        <v>25050</v>
      </c>
      <c r="I205" s="17">
        <f t="shared" si="33"/>
        <v>0</v>
      </c>
      <c r="J205" s="17">
        <f t="shared" si="33"/>
        <v>25050</v>
      </c>
      <c r="K205" s="17">
        <f t="shared" si="33"/>
        <v>0</v>
      </c>
      <c r="L205" s="17">
        <f t="shared" si="33"/>
        <v>0</v>
      </c>
      <c r="M205" s="17">
        <f t="shared" si="33"/>
        <v>0</v>
      </c>
      <c r="N205" s="17"/>
    </row>
    <row r="206" spans="1:14" ht="12">
      <c r="A206" s="6" t="s">
        <v>248</v>
      </c>
      <c r="B206" s="7" t="s">
        <v>102</v>
      </c>
      <c r="C206" s="29"/>
      <c r="D206" s="29"/>
      <c r="E206" s="17"/>
      <c r="F206" s="17"/>
      <c r="G206" s="17"/>
      <c r="H206" s="17">
        <v>0</v>
      </c>
      <c r="I206" s="17">
        <v>0</v>
      </c>
      <c r="J206" s="17">
        <v>0</v>
      </c>
      <c r="K206" s="13"/>
      <c r="L206" s="13"/>
      <c r="M206" s="13"/>
      <c r="N206" s="17"/>
    </row>
    <row r="207" spans="1:14" ht="12">
      <c r="A207" s="6" t="s">
        <v>249</v>
      </c>
      <c r="B207" s="7" t="s">
        <v>104</v>
      </c>
      <c r="C207" s="29"/>
      <c r="D207" s="29"/>
      <c r="E207" s="17"/>
      <c r="F207" s="17"/>
      <c r="G207" s="17"/>
      <c r="H207" s="17">
        <v>0</v>
      </c>
      <c r="I207" s="17">
        <v>0</v>
      </c>
      <c r="J207" s="17">
        <v>0</v>
      </c>
      <c r="K207" s="13"/>
      <c r="L207" s="13"/>
      <c r="M207" s="13"/>
      <c r="N207" s="17"/>
    </row>
    <row r="208" spans="1:14" ht="12">
      <c r="A208" s="6" t="s">
        <v>250</v>
      </c>
      <c r="B208" s="7" t="s">
        <v>163</v>
      </c>
      <c r="C208" s="29"/>
      <c r="D208" s="29"/>
      <c r="E208" s="17"/>
      <c r="F208" s="17"/>
      <c r="G208" s="17"/>
      <c r="H208" s="17">
        <v>0</v>
      </c>
      <c r="I208" s="17">
        <v>0</v>
      </c>
      <c r="J208" s="17">
        <v>0</v>
      </c>
      <c r="K208" s="13"/>
      <c r="L208" s="13"/>
      <c r="M208" s="13"/>
      <c r="N208" s="17"/>
    </row>
    <row r="209" spans="1:14" ht="12">
      <c r="A209" s="6" t="s">
        <v>251</v>
      </c>
      <c r="B209" s="7" t="s">
        <v>205</v>
      </c>
      <c r="C209" s="29"/>
      <c r="D209" s="29"/>
      <c r="E209" s="17"/>
      <c r="F209" s="17"/>
      <c r="G209" s="17"/>
      <c r="H209" s="17">
        <v>0</v>
      </c>
      <c r="I209" s="17">
        <v>0</v>
      </c>
      <c r="J209" s="17">
        <v>0</v>
      </c>
      <c r="K209" s="13"/>
      <c r="L209" s="13"/>
      <c r="M209" s="13"/>
      <c r="N209" s="17"/>
    </row>
    <row r="210" spans="1:14" ht="12">
      <c r="A210" s="6" t="s">
        <v>252</v>
      </c>
      <c r="B210" s="7" t="s">
        <v>207</v>
      </c>
      <c r="C210" s="29"/>
      <c r="D210" s="29"/>
      <c r="E210" s="17"/>
      <c r="F210" s="17"/>
      <c r="G210" s="17"/>
      <c r="H210" s="17">
        <v>25050</v>
      </c>
      <c r="I210" s="17">
        <v>0</v>
      </c>
      <c r="J210" s="17">
        <v>25050</v>
      </c>
      <c r="K210" s="13"/>
      <c r="L210" s="13"/>
      <c r="M210" s="13"/>
      <c r="N210" s="17"/>
    </row>
    <row r="211" spans="1:14" ht="12">
      <c r="A211" s="6" t="s">
        <v>51</v>
      </c>
      <c r="B211" s="7"/>
      <c r="C211" s="29"/>
      <c r="D211" s="29"/>
      <c r="E211" s="17"/>
      <c r="F211" s="17"/>
      <c r="G211" s="17"/>
      <c r="H211" s="17">
        <v>0</v>
      </c>
      <c r="I211" s="17">
        <v>0</v>
      </c>
      <c r="J211" s="17">
        <v>0</v>
      </c>
      <c r="K211" s="13"/>
      <c r="L211" s="13"/>
      <c r="M211" s="13"/>
      <c r="N211" s="17"/>
    </row>
    <row r="212" spans="1:14" ht="24">
      <c r="A212" s="26" t="s">
        <v>253</v>
      </c>
      <c r="B212" s="27" t="s">
        <v>254</v>
      </c>
      <c r="C212" s="15" t="s">
        <v>36</v>
      </c>
      <c r="D212" s="15">
        <v>3</v>
      </c>
      <c r="E212" s="17">
        <v>8000</v>
      </c>
      <c r="F212" s="17">
        <v>1442</v>
      </c>
      <c r="G212" s="17">
        <v>8000</v>
      </c>
      <c r="H212" s="17">
        <f aca="true" t="shared" si="34" ref="H212:M212">SUM(H213:H216)</f>
        <v>0</v>
      </c>
      <c r="I212" s="17">
        <f t="shared" si="34"/>
        <v>0</v>
      </c>
      <c r="J212" s="17">
        <f t="shared" si="34"/>
        <v>0</v>
      </c>
      <c r="K212" s="17">
        <f t="shared" si="34"/>
        <v>8000</v>
      </c>
      <c r="L212" s="17">
        <f t="shared" si="34"/>
        <v>1442.62</v>
      </c>
      <c r="M212" s="17">
        <f t="shared" si="34"/>
        <v>8000</v>
      </c>
      <c r="N212" s="17"/>
    </row>
    <row r="213" spans="1:14" ht="12">
      <c r="A213" s="6" t="s">
        <v>255</v>
      </c>
      <c r="B213" s="7" t="s">
        <v>102</v>
      </c>
      <c r="C213" s="29"/>
      <c r="D213" s="29"/>
      <c r="E213" s="17"/>
      <c r="F213" s="17"/>
      <c r="G213" s="17"/>
      <c r="H213" s="17">
        <v>0</v>
      </c>
      <c r="I213" s="17">
        <v>0</v>
      </c>
      <c r="J213" s="17">
        <v>0</v>
      </c>
      <c r="K213" s="13"/>
      <c r="L213" s="13"/>
      <c r="M213" s="13"/>
      <c r="N213" s="17"/>
    </row>
    <row r="214" spans="1:14" ht="12">
      <c r="A214" s="6" t="s">
        <v>256</v>
      </c>
      <c r="B214" s="7" t="s">
        <v>104</v>
      </c>
      <c r="C214" s="29"/>
      <c r="D214" s="29"/>
      <c r="E214" s="17"/>
      <c r="F214" s="17"/>
      <c r="G214" s="17"/>
      <c r="H214" s="17">
        <v>0</v>
      </c>
      <c r="I214" s="17">
        <v>0</v>
      </c>
      <c r="J214" s="17">
        <v>0</v>
      </c>
      <c r="K214" s="13"/>
      <c r="L214" s="13"/>
      <c r="M214" s="13"/>
      <c r="N214" s="17"/>
    </row>
    <row r="215" spans="1:14" ht="12">
      <c r="A215" s="6" t="s">
        <v>257</v>
      </c>
      <c r="B215" s="7" t="s">
        <v>106</v>
      </c>
      <c r="C215" s="29"/>
      <c r="D215" s="29"/>
      <c r="E215" s="17"/>
      <c r="F215" s="17"/>
      <c r="G215" s="17"/>
      <c r="H215" s="17">
        <v>0</v>
      </c>
      <c r="I215" s="17">
        <v>0</v>
      </c>
      <c r="J215" s="17">
        <v>0</v>
      </c>
      <c r="K215" s="13"/>
      <c r="L215" s="13"/>
      <c r="M215" s="13"/>
      <c r="N215" s="17"/>
    </row>
    <row r="216" spans="1:14" ht="24">
      <c r="A216" s="6" t="s">
        <v>286</v>
      </c>
      <c r="B216" s="7" t="s">
        <v>287</v>
      </c>
      <c r="C216" s="29"/>
      <c r="D216" s="29"/>
      <c r="E216" s="17"/>
      <c r="F216" s="17"/>
      <c r="G216" s="17"/>
      <c r="H216" s="17">
        <v>0</v>
      </c>
      <c r="I216" s="17">
        <v>0</v>
      </c>
      <c r="J216" s="17">
        <v>0</v>
      </c>
      <c r="K216" s="13">
        <v>8000</v>
      </c>
      <c r="L216" s="13">
        <v>1442.62</v>
      </c>
      <c r="M216" s="13">
        <v>8000</v>
      </c>
      <c r="N216" s="17"/>
    </row>
    <row r="217" spans="1:14" ht="12">
      <c r="A217" s="8" t="s">
        <v>258</v>
      </c>
      <c r="B217" s="9"/>
      <c r="C217" s="9"/>
      <c r="D217" s="31"/>
      <c r="E217" s="21">
        <f aca="true" t="shared" si="35" ref="E217:M217">E31+E53+E68+E72+E77+E86+E108+E112+E128+E129+E137+E138+E139+E140+E161+E170+E171+E179+E180+E204</f>
        <v>425400</v>
      </c>
      <c r="F217" s="21">
        <f t="shared" si="35"/>
        <v>49048</v>
      </c>
      <c r="G217" s="21">
        <f t="shared" si="35"/>
        <v>425400</v>
      </c>
      <c r="H217" s="21">
        <f t="shared" si="35"/>
        <v>198868.34</v>
      </c>
      <c r="I217" s="21">
        <f t="shared" si="35"/>
        <v>22514.550000000003</v>
      </c>
      <c r="J217" s="21">
        <f t="shared" si="35"/>
        <v>198868.34</v>
      </c>
      <c r="K217" s="21">
        <f t="shared" si="35"/>
        <v>226531.65000000002</v>
      </c>
      <c r="L217" s="21">
        <f t="shared" si="35"/>
        <v>27918.96</v>
      </c>
      <c r="M217" s="21">
        <f t="shared" si="35"/>
        <v>226531.65000000002</v>
      </c>
      <c r="N217" s="22"/>
    </row>
    <row r="218" spans="1:14" ht="12">
      <c r="A218" s="8" t="s">
        <v>259</v>
      </c>
      <c r="B218" s="9"/>
      <c r="C218" s="9"/>
      <c r="D218" s="31"/>
      <c r="E218" s="21">
        <f aca="true" t="shared" si="36" ref="E218:M218">E28+E217</f>
        <v>488900</v>
      </c>
      <c r="F218" s="21">
        <f t="shared" si="36"/>
        <v>52651</v>
      </c>
      <c r="G218" s="21">
        <f t="shared" si="36"/>
        <v>488900</v>
      </c>
      <c r="H218" s="21">
        <f t="shared" si="36"/>
        <v>217452.35</v>
      </c>
      <c r="I218" s="21">
        <f t="shared" si="36"/>
        <v>24335.630000000005</v>
      </c>
      <c r="J218" s="21">
        <f t="shared" si="36"/>
        <v>217452.35</v>
      </c>
      <c r="K218" s="21">
        <f t="shared" si="36"/>
        <v>271385.5</v>
      </c>
      <c r="L218" s="21">
        <f t="shared" si="36"/>
        <v>29934.44</v>
      </c>
      <c r="M218" s="21">
        <f t="shared" si="36"/>
        <v>271385.5</v>
      </c>
      <c r="N218" s="22"/>
    </row>
    <row r="219" ht="12">
      <c r="A219" s="1" t="s">
        <v>261</v>
      </c>
    </row>
    <row r="220" ht="12">
      <c r="A220" s="1" t="s">
        <v>262</v>
      </c>
    </row>
    <row r="222" spans="9:12" ht="12">
      <c r="I222" s="1" t="s">
        <v>312</v>
      </c>
      <c r="L222" s="1" t="s">
        <v>263</v>
      </c>
    </row>
  </sheetData>
  <sheetProtection/>
  <mergeCells count="25">
    <mergeCell ref="N12:N18"/>
    <mergeCell ref="K13:M15"/>
    <mergeCell ref="K16:K18"/>
    <mergeCell ref="L16:L18"/>
    <mergeCell ref="M16:M18"/>
    <mergeCell ref="F16:F18"/>
    <mergeCell ref="E13:G15"/>
    <mergeCell ref="G16:G18"/>
    <mergeCell ref="I16:I18"/>
    <mergeCell ref="D13:D18"/>
    <mergeCell ref="C13:C18"/>
    <mergeCell ref="H13:J15"/>
    <mergeCell ref="B12:B18"/>
    <mergeCell ref="C12:D12"/>
    <mergeCell ref="E16:E18"/>
    <mergeCell ref="G4:M4"/>
    <mergeCell ref="G5:M5"/>
    <mergeCell ref="G6:M6"/>
    <mergeCell ref="J16:J18"/>
    <mergeCell ref="F9:G9"/>
    <mergeCell ref="G3:M3"/>
    <mergeCell ref="E12:M12"/>
    <mergeCell ref="A8:N8"/>
    <mergeCell ref="A12:A18"/>
    <mergeCell ref="H16:H18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&amp;LL/02/128/2006&amp;CStrona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Agnieszka Dróżdż</cp:lastModifiedBy>
  <cp:lastPrinted>2008-04-11T13:43:07Z</cp:lastPrinted>
  <dcterms:created xsi:type="dcterms:W3CDTF">2006-11-09T07:43:34Z</dcterms:created>
  <dcterms:modified xsi:type="dcterms:W3CDTF">2008-04-11T16:26:27Z</dcterms:modified>
  <cp:category/>
  <cp:version/>
  <cp:contentType/>
  <cp:contentStatus/>
</cp:coreProperties>
</file>